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tuhacek\Documents\"/>
    </mc:Choice>
  </mc:AlternateContent>
  <xr:revisionPtr revIDLastSave="0" documentId="8_{C29D22E9-BC89-4334-805C-F8047416DBD7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Krycí list " sheetId="7" r:id="rId1"/>
    <sheet name="Příjmy 2024 opr." sheetId="1" r:id="rId2"/>
    <sheet name="Výdaje 2024 opr." sheetId="8" r:id="rId3"/>
    <sheet name="Střednědobý rozpočet 2024-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8" l="1"/>
  <c r="G9" i="4" l="1"/>
  <c r="F9" i="4"/>
  <c r="G39" i="1" l="1"/>
  <c r="F53" i="1"/>
  <c r="F51" i="1"/>
  <c r="F45" i="1"/>
  <c r="F43" i="1"/>
  <c r="F40" i="1"/>
  <c r="F41" i="1" s="1"/>
  <c r="F39" i="1"/>
  <c r="F37" i="1"/>
  <c r="F35" i="1"/>
  <c r="F32" i="1"/>
  <c r="F29" i="1"/>
  <c r="F27" i="1"/>
  <c r="F24" i="1"/>
  <c r="F22" i="1"/>
  <c r="F20" i="1"/>
  <c r="E53" i="1"/>
  <c r="E51" i="1"/>
  <c r="E41" i="1"/>
  <c r="E39" i="1"/>
  <c r="E37" i="1"/>
  <c r="E35" i="1"/>
  <c r="E32" i="1"/>
  <c r="E24" i="1"/>
  <c r="E22" i="1"/>
  <c r="E20" i="1"/>
  <c r="F54" i="1" l="1"/>
  <c r="E54" i="1"/>
  <c r="G53" i="1"/>
  <c r="G51" i="1"/>
  <c r="G45" i="1"/>
  <c r="G41" i="1"/>
  <c r="G35" i="1"/>
  <c r="G32" i="1"/>
  <c r="G27" i="1"/>
  <c r="G24" i="1"/>
  <c r="G22" i="1"/>
  <c r="G20" i="1"/>
  <c r="G54" i="1" s="1"/>
</calcChain>
</file>

<file path=xl/sharedStrings.xml><?xml version="1.0" encoding="utf-8"?>
<sst xmlns="http://schemas.openxmlformats.org/spreadsheetml/2006/main" count="208" uniqueCount="141">
  <si>
    <t>PARA</t>
  </si>
  <si>
    <t>2212</t>
  </si>
  <si>
    <t>Silnice</t>
  </si>
  <si>
    <t>Ostatní záležitosti pozemních komunikací</t>
  </si>
  <si>
    <t>2310</t>
  </si>
  <si>
    <t>Pitná voda</t>
  </si>
  <si>
    <t>2321</t>
  </si>
  <si>
    <t>Odvádění a čištění odpadních vod a nakládání s kaly</t>
  </si>
  <si>
    <t>Vodní díla v zemědělské krajině</t>
  </si>
  <si>
    <t>3399</t>
  </si>
  <si>
    <t>Ostatní záležitosti kultury, církví a sdělovacích prostředků</t>
  </si>
  <si>
    <t>3421</t>
  </si>
  <si>
    <t>3631</t>
  </si>
  <si>
    <t>3632</t>
  </si>
  <si>
    <t>Pohřebnictví</t>
  </si>
  <si>
    <t>Územní plánování</t>
  </si>
  <si>
    <t>3639</t>
  </si>
  <si>
    <t>Sběr a svoz nebezpečných odpadů</t>
  </si>
  <si>
    <t>Sběr a svoz komunálních odpadů</t>
  </si>
  <si>
    <t>3723</t>
  </si>
  <si>
    <t>3745</t>
  </si>
  <si>
    <t>Ochrana obyvatelstva</t>
  </si>
  <si>
    <t>5512</t>
  </si>
  <si>
    <t>6112</t>
  </si>
  <si>
    <t>Zastupitelstva obcí</t>
  </si>
  <si>
    <t>6118</t>
  </si>
  <si>
    <t>6171</t>
  </si>
  <si>
    <t>Činnost místní správy</t>
  </si>
  <si>
    <t>6310</t>
  </si>
  <si>
    <t>Finanční vypořádání</t>
  </si>
  <si>
    <t>0000</t>
  </si>
  <si>
    <t>1111</t>
  </si>
  <si>
    <t>1112</t>
  </si>
  <si>
    <t>1113</t>
  </si>
  <si>
    <t>1121</t>
  </si>
  <si>
    <t>1122</t>
  </si>
  <si>
    <t>1211</t>
  </si>
  <si>
    <t>1334</t>
  </si>
  <si>
    <t>1335</t>
  </si>
  <si>
    <t>1341</t>
  </si>
  <si>
    <t>1342</t>
  </si>
  <si>
    <t>1345</t>
  </si>
  <si>
    <t>1356</t>
  </si>
  <si>
    <t>1361</t>
  </si>
  <si>
    <t>1381</t>
  </si>
  <si>
    <t>1511</t>
  </si>
  <si>
    <t>4111</t>
  </si>
  <si>
    <t>4112</t>
  </si>
  <si>
    <t>2132</t>
  </si>
  <si>
    <t>2139</t>
  </si>
  <si>
    <t>2111</t>
  </si>
  <si>
    <t>2324</t>
  </si>
  <si>
    <t>2119</t>
  </si>
  <si>
    <t>2112</t>
  </si>
  <si>
    <t>3725</t>
  </si>
  <si>
    <t>2141</t>
  </si>
  <si>
    <t>Neivestiční přijaté transfery od veřejných rozpočtů ústřední úrovně</t>
  </si>
  <si>
    <t>Schválený rozpočet 2023</t>
  </si>
  <si>
    <t>Návrh rozpočet 2024</t>
  </si>
  <si>
    <t xml:space="preserve">Rozpočtové výdaje obce Popovičky </t>
  </si>
  <si>
    <t xml:space="preserve">Rozpočtové příjmy obce Popovičky </t>
  </si>
  <si>
    <t>Návrh rozpočtu 2024</t>
  </si>
  <si>
    <t xml:space="preserve">Příjmy celkem </t>
  </si>
  <si>
    <t xml:space="preserve">Výdaje celkem  : </t>
  </si>
  <si>
    <t xml:space="preserve">Výdaje nekryté příjmy rozpočtu budou financovány z přebytků minulých let. </t>
  </si>
  <si>
    <t xml:space="preserve">Rozdíl : </t>
  </si>
  <si>
    <t xml:space="preserve">Sejmuto dne : </t>
  </si>
  <si>
    <t>Dotace:</t>
  </si>
  <si>
    <t>Příjmy celkem:</t>
  </si>
  <si>
    <t>Výdaje celkem:</t>
  </si>
  <si>
    <t>Rok:</t>
  </si>
  <si>
    <t>Střednědobý rozpočet 2024-2026</t>
  </si>
  <si>
    <t xml:space="preserve">V Popovičkách dne 28.11.2023 </t>
  </si>
  <si>
    <t>Vyvěšeno dne : 28.11.2023</t>
  </si>
  <si>
    <t xml:space="preserve">Jaroslav Švehla </t>
  </si>
  <si>
    <t>starosta obce</t>
  </si>
  <si>
    <t xml:space="preserve">Rozdíl: </t>
  </si>
  <si>
    <t xml:space="preserve">Výdaje celkem: </t>
  </si>
  <si>
    <t>Případné změny rozpočtu budou v roce 2024 řešeny rozpočtovými opatřeními.</t>
  </si>
  <si>
    <t>Návrh rozpočtu obce Popovičky na rok 2024 je schodkový v úrovni paragrafů.</t>
  </si>
  <si>
    <t xml:space="preserve">Ostatní záležitosti sdělovacích prostředků </t>
  </si>
  <si>
    <t>Využití volného času dětí a mládeže</t>
  </si>
  <si>
    <t xml:space="preserve">Veřejné osvětlení </t>
  </si>
  <si>
    <t xml:space="preserve">Komunální služby a územní rozvoj </t>
  </si>
  <si>
    <t>Provoz veřejné silniční dopravy</t>
  </si>
  <si>
    <t xml:space="preserve">Péče o vzhled obcí a veřejnou zeleň </t>
  </si>
  <si>
    <t xml:space="preserve">Požární ochrana </t>
  </si>
  <si>
    <t>Volby</t>
  </si>
  <si>
    <t xml:space="preserve">Obecné příjmy a výdaje z finančních operací </t>
  </si>
  <si>
    <t xml:space="preserve">Pojištění funkčně nespecifikované </t>
  </si>
  <si>
    <t>Krizová opatření</t>
  </si>
  <si>
    <t>Název</t>
  </si>
  <si>
    <t>Paragraf</t>
  </si>
  <si>
    <t>Popožka</t>
  </si>
  <si>
    <t>Očekávané plnění 2023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</si>
  <si>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</si>
  <si>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</si>
  <si>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</si>
  <si>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</si>
  <si>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</si>
  <si>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</si>
  <si>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</si>
  <si>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</si>
  <si>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ze psů</t>
  </si>
  <si>
    <t>Příjem z poplatku z pobytu</t>
  </si>
  <si>
    <t>Příjem z poplatku za obecní systém odpadového hospodářství a příjem z poplatku za odkládání komunálního odpadu z nemovité věci</t>
  </si>
  <si>
    <t>Příjem z úhrad za dobývání nerostů a poplatků za geologické práce</t>
  </si>
  <si>
    <t>Příjem ze správních poplatků</t>
  </si>
  <si>
    <t>Příjem z daně z hazardních her s výjimkou dílčí daně z technických her</t>
  </si>
  <si>
    <t>Daň z nemovitosti</t>
  </si>
  <si>
    <t>Neinvestiční přijaté transfery ze státního rozpočtu v rámci souhrnného dotačního vztahu</t>
  </si>
  <si>
    <t>Pitná voda -  Ostatní příjmy z pronájmu nebo pachtu majetku</t>
  </si>
  <si>
    <t>Odvádění a čištění odpadních vod a nakládání s kaly - Ostatní příjmy z pronájmu nebo pachtu majetku</t>
  </si>
  <si>
    <t>Ostatní záležitosti kultury, církví a sdělovacích prostředků  - Příjem z poskytování služeb, výrobků, prací, výkonů a práv</t>
  </si>
  <si>
    <t>Ostatní záležitosti kultury, církví a sdělovacích prostředků -  Přijaté neinvestiční příspěvky a náhrady</t>
  </si>
  <si>
    <t>Veřejné osvětlení - Ostatní příjmy z vlastní činnosti</t>
  </si>
  <si>
    <t>Pohřebnictví - Příjem z poskytování služeb, výrobků, prací, výkonů a práv</t>
  </si>
  <si>
    <t>Pohřebnictví - Ostatní příjmy z pronájmu nebo pachtu majetku</t>
  </si>
  <si>
    <t>Komunální služby a územní rozvoj jinde nezařazené - Ostatní příjmy z vlastní činnosti</t>
  </si>
  <si>
    <t>Komunální služby a územní rozvoj jinde nezařazené - Příjem z pronájmu nebo pachtu pozemků</t>
  </si>
  <si>
    <t>Sběr a svoz komunálních odpadů -  Příjem z prodeje zboží (již nakoupeného za účelem prodeje)</t>
  </si>
  <si>
    <t>Sběr a svoz ostatních odpadů jiných než nebezpečných a komunálních -  Přijaté neinvestiční příspěvky a náhrady</t>
  </si>
  <si>
    <t>Využívání a zneškodňování komunálních odpadů - Přijaté neinvestiční příspěvky a náhrady</t>
  </si>
  <si>
    <t>Péče o vzhled obcí a veřejnou zeleň - Příjem z pronájmu nebo pachtu ostatních nemovitých věcí a jejich částí</t>
  </si>
  <si>
    <t>Požární ochrana - dobrovolná část  - Přijaté neinvestiční příspěvky a náhrady</t>
  </si>
  <si>
    <t>Obecné příjmy a výdaje z finančních operací -  Příjem z úroků</t>
  </si>
  <si>
    <t>Činnost místní správy - Příjem z poskytování služeb, výrobků, prací, výkonů a práv</t>
  </si>
  <si>
    <t>Činnost místní správy - Příjem z prodeje zboží (již nakoupeného za účelem prodeje)</t>
  </si>
  <si>
    <t>Činnost místní správy - Ostatní příjmy z vlastní činnosti</t>
  </si>
  <si>
    <t>Činnost místní správy - Přijaté peněžité neinvestiční dary</t>
  </si>
  <si>
    <t>Činnost místní správy - Přijaté neinvestiční příspěvky a náhrady</t>
  </si>
  <si>
    <t xml:space="preserve">Mateřské školy </t>
  </si>
  <si>
    <t xml:space="preserve">Základní školy </t>
  </si>
  <si>
    <t>Sběr a svoz ostatních odpadů jiných než nebezpečných a komunálních</t>
  </si>
  <si>
    <t>Využívání a zneškodňování ostatních odpadů</t>
  </si>
  <si>
    <t>Ostatní nakládání s odpady</t>
  </si>
  <si>
    <t xml:space="preserve">Bezpečnost a veřejný pořádek </t>
  </si>
  <si>
    <t>Platby daní do státního rozpočtu</t>
  </si>
  <si>
    <t>V Popovičkách dne</t>
  </si>
  <si>
    <t xml:space="preserve">Vyvěšeno dne : </t>
  </si>
  <si>
    <t>Opr.schváleného  rozpočtu obce Popovičky  na rok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</si>
</sst>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1" fillId="0" borderId="0" xfId="0" applyNumberFormat="1" applyFont="1"/>
    <xf numFmtId="49" fontId="0" fillId="0" borderId="0" xfId="0" applyNumberFormat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2" fillId="0" borderId="0" xfId="0" applyFont="1" applyAlignment="1">
      <alignment horizontal="center"/>
    </xf>
    <xf numFmtId="0" fontId="12" fillId="2" borderId="13" xfId="0" applyFont="1" applyFill="1" applyBorder="1"/>
    <xf numFmtId="0" fontId="11" fillId="0" borderId="17" xfId="0" applyFont="1" applyBorder="1"/>
    <xf numFmtId="0" fontId="11" fillId="0" borderId="4" xfId="0" applyFont="1" applyBorder="1"/>
    <xf numFmtId="0" fontId="11" fillId="0" borderId="16" xfId="0" applyFont="1" applyBorder="1"/>
    <xf numFmtId="0" fontId="12" fillId="2" borderId="20" xfId="0" applyFont="1" applyFill="1" applyBorder="1"/>
    <xf numFmtId="165" fontId="11" fillId="0" borderId="18" xfId="0" applyNumberFormat="1" applyFont="1" applyBorder="1"/>
    <xf numFmtId="165" fontId="11" fillId="0" borderId="3" xfId="0" applyNumberFormat="1" applyFont="1" applyBorder="1"/>
    <xf numFmtId="165" fontId="11" fillId="0" borderId="15" xfId="0" applyNumberFormat="1" applyFont="1" applyBorder="1"/>
    <xf numFmtId="0" fontId="12" fillId="2" borderId="21" xfId="0" applyFont="1" applyFill="1" applyBorder="1"/>
    <xf numFmtId="165" fontId="11" fillId="0" borderId="19" xfId="0" applyNumberFormat="1" applyFont="1" applyBorder="1"/>
    <xf numFmtId="165" fontId="11" fillId="0" borderId="1" xfId="0" applyNumberFormat="1" applyFont="1" applyBorder="1"/>
    <xf numFmtId="165" fontId="11" fillId="0" borderId="14" xfId="0" applyNumberFormat="1" applyFont="1" applyBorder="1"/>
    <xf numFmtId="0" fontId="12" fillId="2" borderId="25" xfId="0" applyFont="1" applyFill="1" applyBorder="1"/>
    <xf numFmtId="165" fontId="11" fillId="0" borderId="26" xfId="0" applyNumberFormat="1" applyFont="1" applyBorder="1"/>
    <xf numFmtId="165" fontId="11" fillId="0" borderId="2" xfId="0" applyNumberFormat="1" applyFont="1" applyBorder="1"/>
    <xf numFmtId="165" fontId="11" fillId="0" borderId="27" xfId="0" applyNumberFormat="1" applyFont="1" applyBorder="1"/>
    <xf numFmtId="165" fontId="11" fillId="0" borderId="17" xfId="0" applyNumberFormat="1" applyFont="1" applyBorder="1"/>
    <xf numFmtId="165" fontId="11" fillId="0" borderId="4" xfId="0" applyNumberFormat="1" applyFont="1" applyBorder="1"/>
    <xf numFmtId="165" fontId="11" fillId="0" borderId="16" xfId="0" applyNumberFormat="1" applyFont="1" applyBorder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6" fillId="2" borderId="28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9" fillId="5" borderId="5" xfId="0" applyFont="1" applyFill="1" applyBorder="1"/>
    <xf numFmtId="49" fontId="9" fillId="5" borderId="6" xfId="0" applyNumberFormat="1" applyFont="1" applyFill="1" applyBorder="1"/>
    <xf numFmtId="0" fontId="9" fillId="5" borderId="6" xfId="0" applyFont="1" applyFill="1" applyBorder="1"/>
    <xf numFmtId="164" fontId="9" fillId="5" borderId="6" xfId="0" applyNumberFormat="1" applyFont="1" applyFill="1" applyBorder="1"/>
    <xf numFmtId="164" fontId="9" fillId="5" borderId="7" xfId="0" applyNumberFormat="1" applyFont="1" applyFill="1" applyBorder="1"/>
    <xf numFmtId="0" fontId="6" fillId="3" borderId="32" xfId="0" applyFont="1" applyFill="1" applyBorder="1" applyAlignment="1">
      <alignment horizontal="left"/>
    </xf>
    <xf numFmtId="49" fontId="6" fillId="3" borderId="28" xfId="0" applyNumberFormat="1" applyFont="1" applyFill="1" applyBorder="1" applyAlignment="1">
      <alignment horizontal="left"/>
    </xf>
    <xf numFmtId="164" fontId="6" fillId="2" borderId="33" xfId="0" applyNumberFormat="1" applyFont="1" applyFill="1" applyBorder="1"/>
    <xf numFmtId="164" fontId="6" fillId="3" borderId="34" xfId="0" applyNumberFormat="1" applyFont="1" applyFill="1" applyBorder="1" applyAlignment="1">
      <alignment horizontal="right"/>
    </xf>
    <xf numFmtId="49" fontId="4" fillId="3" borderId="13" xfId="0" quotePrefix="1" applyNumberFormat="1" applyFont="1" applyFill="1" applyBorder="1" applyAlignment="1">
      <alignment horizontal="left"/>
    </xf>
    <xf numFmtId="0" fontId="0" fillId="2" borderId="13" xfId="0" applyFill="1" applyBorder="1"/>
    <xf numFmtId="164" fontId="4" fillId="2" borderId="13" xfId="0" quotePrefix="1" applyNumberFormat="1" applyFont="1" applyFill="1" applyBorder="1"/>
    <xf numFmtId="0" fontId="4" fillId="2" borderId="13" xfId="0" quotePrefix="1" applyFont="1" applyFill="1" applyBorder="1"/>
    <xf numFmtId="49" fontId="4" fillId="3" borderId="35" xfId="0" quotePrefix="1" applyNumberFormat="1" applyFont="1" applyFill="1" applyBorder="1" applyAlignment="1">
      <alignment horizontal="left"/>
    </xf>
    <xf numFmtId="49" fontId="4" fillId="3" borderId="36" xfId="0" quotePrefix="1" applyNumberFormat="1" applyFont="1" applyFill="1" applyBorder="1" applyAlignment="1">
      <alignment horizontal="left"/>
    </xf>
    <xf numFmtId="0" fontId="0" fillId="2" borderId="36" xfId="0" applyFill="1" applyBorder="1"/>
    <xf numFmtId="164" fontId="4" fillId="2" borderId="36" xfId="0" quotePrefix="1" applyNumberFormat="1" applyFont="1" applyFill="1" applyBorder="1"/>
    <xf numFmtId="164" fontId="4" fillId="3" borderId="37" xfId="0" quotePrefix="1" applyNumberFormat="1" applyFont="1" applyFill="1" applyBorder="1"/>
    <xf numFmtId="49" fontId="4" fillId="3" borderId="38" xfId="0" quotePrefix="1" applyNumberFormat="1" applyFont="1" applyFill="1" applyBorder="1" applyAlignment="1">
      <alignment horizontal="left"/>
    </xf>
    <xf numFmtId="164" fontId="4" fillId="3" borderId="39" xfId="0" quotePrefix="1" applyNumberFormat="1" applyFont="1" applyFill="1" applyBorder="1"/>
    <xf numFmtId="49" fontId="4" fillId="3" borderId="40" xfId="0" quotePrefix="1" applyNumberFormat="1" applyFont="1" applyFill="1" applyBorder="1" applyAlignment="1">
      <alignment horizontal="left"/>
    </xf>
    <xf numFmtId="49" fontId="4" fillId="3" borderId="29" xfId="0" quotePrefix="1" applyNumberFormat="1" applyFont="1" applyFill="1" applyBorder="1" applyAlignment="1">
      <alignment horizontal="left"/>
    </xf>
    <xf numFmtId="164" fontId="4" fillId="2" borderId="29" xfId="0" quotePrefix="1" applyNumberFormat="1" applyFont="1" applyFill="1" applyBorder="1"/>
    <xf numFmtId="164" fontId="4" fillId="3" borderId="41" xfId="0" quotePrefix="1" applyNumberFormat="1" applyFont="1" applyFill="1" applyBorder="1"/>
    <xf numFmtId="0" fontId="4" fillId="3" borderId="13" xfId="0" quotePrefix="1" applyFont="1" applyFill="1" applyBorder="1" applyAlignment="1">
      <alignment horizontal="left"/>
    </xf>
    <xf numFmtId="164" fontId="4" fillId="2" borderId="13" xfId="0" applyNumberFormat="1" applyFont="1" applyFill="1" applyBorder="1"/>
    <xf numFmtId="164" fontId="4" fillId="3" borderId="13" xfId="0" applyNumberFormat="1" applyFont="1" applyFill="1" applyBorder="1"/>
    <xf numFmtId="0" fontId="4" fillId="2" borderId="13" xfId="0" applyFont="1" applyFill="1" applyBorder="1"/>
    <xf numFmtId="0" fontId="4" fillId="3" borderId="29" xfId="0" quotePrefix="1" applyFont="1" applyFill="1" applyBorder="1" applyAlignment="1">
      <alignment horizontal="left"/>
    </xf>
    <xf numFmtId="164" fontId="4" fillId="2" borderId="29" xfId="0" applyNumberFormat="1" applyFont="1" applyFill="1" applyBorder="1"/>
    <xf numFmtId="164" fontId="4" fillId="3" borderId="29" xfId="0" applyNumberFormat="1" applyFont="1" applyFill="1" applyBorder="1"/>
    <xf numFmtId="0" fontId="4" fillId="3" borderId="31" xfId="0" quotePrefix="1" applyFont="1" applyFill="1" applyBorder="1" applyAlignment="1">
      <alignment horizontal="left"/>
    </xf>
    <xf numFmtId="49" fontId="4" fillId="3" borderId="31" xfId="0" quotePrefix="1" applyNumberFormat="1" applyFont="1" applyFill="1" applyBorder="1" applyAlignment="1">
      <alignment horizontal="left"/>
    </xf>
    <xf numFmtId="0" fontId="4" fillId="2" borderId="31" xfId="0" applyFont="1" applyFill="1" applyBorder="1"/>
    <xf numFmtId="164" fontId="4" fillId="2" borderId="31" xfId="0" applyNumberFormat="1" applyFont="1" applyFill="1" applyBorder="1"/>
    <xf numFmtId="164" fontId="4" fillId="3" borderId="31" xfId="0" applyNumberFormat="1" applyFont="1" applyFill="1" applyBorder="1"/>
    <xf numFmtId="0" fontId="4" fillId="3" borderId="30" xfId="0" quotePrefix="1" applyFont="1" applyFill="1" applyBorder="1" applyAlignment="1">
      <alignment horizontal="left"/>
    </xf>
    <xf numFmtId="49" fontId="4" fillId="3" borderId="30" xfId="0" quotePrefix="1" applyNumberFormat="1" applyFont="1" applyFill="1" applyBorder="1" applyAlignment="1">
      <alignment horizontal="left"/>
    </xf>
    <xf numFmtId="0" fontId="4" fillId="2" borderId="30" xfId="0" applyFont="1" applyFill="1" applyBorder="1"/>
    <xf numFmtId="164" fontId="4" fillId="2" borderId="30" xfId="0" applyNumberFormat="1" applyFont="1" applyFill="1" applyBorder="1"/>
    <xf numFmtId="164" fontId="4" fillId="3" borderId="30" xfId="0" applyNumberFormat="1" applyFont="1" applyFill="1" applyBorder="1"/>
    <xf numFmtId="0" fontId="4" fillId="2" borderId="29" xfId="0" applyFont="1" applyFill="1" applyBorder="1"/>
    <xf numFmtId="0" fontId="6" fillId="5" borderId="46" xfId="0" quotePrefix="1" applyFont="1" applyFill="1" applyBorder="1" applyAlignment="1">
      <alignment horizontal="left"/>
    </xf>
    <xf numFmtId="49" fontId="6" fillId="5" borderId="47" xfId="0" quotePrefix="1" applyNumberFormat="1" applyFont="1" applyFill="1" applyBorder="1" applyAlignment="1">
      <alignment horizontal="left"/>
    </xf>
    <xf numFmtId="0" fontId="6" fillId="5" borderId="47" xfId="0" quotePrefix="1" applyFont="1" applyFill="1" applyBorder="1"/>
    <xf numFmtId="164" fontId="6" fillId="5" borderId="48" xfId="0" quotePrefix="1" applyNumberFormat="1" applyFont="1" applyFill="1" applyBorder="1"/>
    <xf numFmtId="164" fontId="6" fillId="5" borderId="49" xfId="0" applyNumberFormat="1" applyFont="1" applyFill="1" applyBorder="1"/>
    <xf numFmtId="0" fontId="6" fillId="5" borderId="50" xfId="0" quotePrefix="1" applyFont="1" applyFill="1" applyBorder="1" applyAlignment="1">
      <alignment horizontal="left"/>
    </xf>
    <xf numFmtId="49" fontId="6" fillId="5" borderId="51" xfId="0" quotePrefix="1" applyNumberFormat="1" applyFont="1" applyFill="1" applyBorder="1" applyAlignment="1">
      <alignment horizontal="left"/>
    </xf>
    <xf numFmtId="0" fontId="6" fillId="5" borderId="51" xfId="0" quotePrefix="1" applyFont="1" applyFill="1" applyBorder="1"/>
    <xf numFmtId="164" fontId="6" fillId="5" borderId="51" xfId="0" quotePrefix="1" applyNumberFormat="1" applyFont="1" applyFill="1" applyBorder="1"/>
    <xf numFmtId="164" fontId="6" fillId="5" borderId="52" xfId="0" applyNumberFormat="1" applyFont="1" applyFill="1" applyBorder="1"/>
    <xf numFmtId="164" fontId="6" fillId="2" borderId="29" xfId="0" applyNumberFormat="1" applyFont="1" applyFill="1" applyBorder="1"/>
    <xf numFmtId="164" fontId="6" fillId="3" borderId="29" xfId="0" applyNumberFormat="1" applyFont="1" applyFill="1" applyBorder="1"/>
    <xf numFmtId="0" fontId="6" fillId="3" borderId="31" xfId="0" quotePrefix="1" applyFont="1" applyFill="1" applyBorder="1" applyAlignment="1">
      <alignment horizontal="left"/>
    </xf>
    <xf numFmtId="49" fontId="6" fillId="3" borderId="31" xfId="0" quotePrefix="1" applyNumberFormat="1" applyFont="1" applyFill="1" applyBorder="1" applyAlignment="1">
      <alignment horizontal="left"/>
    </xf>
    <xf numFmtId="0" fontId="6" fillId="3" borderId="31" xfId="0" quotePrefix="1" applyFont="1" applyFill="1" applyBorder="1"/>
    <xf numFmtId="164" fontId="6" fillId="3" borderId="31" xfId="0" quotePrefix="1" applyNumberFormat="1" applyFont="1" applyFill="1" applyBorder="1"/>
    <xf numFmtId="164" fontId="6" fillId="3" borderId="31" xfId="0" applyNumberFormat="1" applyFont="1" applyFill="1" applyBorder="1"/>
    <xf numFmtId="0" fontId="4" fillId="5" borderId="50" xfId="0" quotePrefix="1" applyFont="1" applyFill="1" applyBorder="1" applyAlignment="1">
      <alignment horizontal="left"/>
    </xf>
    <xf numFmtId="49" fontId="4" fillId="5" borderId="51" xfId="0" quotePrefix="1" applyNumberFormat="1" applyFont="1" applyFill="1" applyBorder="1" applyAlignment="1">
      <alignment horizontal="left"/>
    </xf>
    <xf numFmtId="0" fontId="4" fillId="5" borderId="51" xfId="0" applyFont="1" applyFill="1" applyBorder="1"/>
    <xf numFmtId="164" fontId="4" fillId="5" borderId="51" xfId="0" applyNumberFormat="1" applyFont="1" applyFill="1" applyBorder="1"/>
    <xf numFmtId="164" fontId="4" fillId="5" borderId="52" xfId="0" applyNumberFormat="1" applyFont="1" applyFill="1" applyBorder="1"/>
    <xf numFmtId="164" fontId="6" fillId="5" borderId="51" xfId="0" applyNumberFormat="1" applyFont="1" applyFill="1" applyBorder="1"/>
    <xf numFmtId="0" fontId="7" fillId="5" borderId="42" xfId="0" applyFont="1" applyFill="1" applyBorder="1" applyAlignment="1">
      <alignment horizontal="left"/>
    </xf>
    <xf numFmtId="49" fontId="7" fillId="5" borderId="43" xfId="0" applyNumberFormat="1" applyFont="1" applyFill="1" applyBorder="1" applyAlignment="1">
      <alignment horizontal="left"/>
    </xf>
    <xf numFmtId="0" fontId="8" fillId="5" borderId="43" xfId="0" applyFont="1" applyFill="1" applyBorder="1"/>
    <xf numFmtId="164" fontId="8" fillId="5" borderId="44" xfId="0" applyNumberFormat="1" applyFont="1" applyFill="1" applyBorder="1"/>
    <xf numFmtId="164" fontId="8" fillId="5" borderId="45" xfId="0" applyNumberFormat="1" applyFont="1" applyFill="1" applyBorder="1"/>
    <xf numFmtId="0" fontId="6" fillId="0" borderId="13" xfId="0" applyFont="1" applyBorder="1"/>
    <xf numFmtId="164" fontId="6" fillId="0" borderId="13" xfId="0" applyNumberFormat="1" applyFont="1" applyBorder="1"/>
    <xf numFmtId="0" fontId="6" fillId="0" borderId="35" xfId="0" quotePrefix="1" applyFont="1" applyBorder="1" applyAlignment="1">
      <alignment horizontal="left"/>
    </xf>
    <xf numFmtId="0" fontId="6" fillId="0" borderId="36" xfId="0" applyFont="1" applyBorder="1"/>
    <xf numFmtId="164" fontId="6" fillId="0" borderId="36" xfId="0" applyNumberFormat="1" applyFont="1" applyBorder="1"/>
    <xf numFmtId="164" fontId="6" fillId="0" borderId="37" xfId="0" applyNumberFormat="1" applyFont="1" applyBorder="1"/>
    <xf numFmtId="0" fontId="6" fillId="0" borderId="38" xfId="0" quotePrefix="1" applyFont="1" applyBorder="1" applyAlignment="1">
      <alignment horizontal="left"/>
    </xf>
    <xf numFmtId="164" fontId="6" fillId="0" borderId="39" xfId="0" applyNumberFormat="1" applyFont="1" applyBorder="1"/>
    <xf numFmtId="0" fontId="6" fillId="0" borderId="40" xfId="0" quotePrefix="1" applyFont="1" applyBorder="1" applyAlignment="1">
      <alignment horizontal="left"/>
    </xf>
    <xf numFmtId="0" fontId="6" fillId="0" borderId="29" xfId="0" applyFont="1" applyBorder="1"/>
    <xf numFmtId="164" fontId="6" fillId="0" borderId="29" xfId="0" applyNumberFormat="1" applyFont="1" applyBorder="1"/>
    <xf numFmtId="164" fontId="6" fillId="0" borderId="41" xfId="0" applyNumberFormat="1" applyFont="1" applyBorder="1"/>
    <xf numFmtId="0" fontId="10" fillId="5" borderId="5" xfId="0" applyFont="1" applyFill="1" applyBorder="1" applyAlignment="1">
      <alignment horizontal="left"/>
    </xf>
    <xf numFmtId="0" fontId="10" fillId="5" borderId="6" xfId="0" applyFont="1" applyFill="1" applyBorder="1"/>
    <xf numFmtId="164" fontId="10" fillId="5" borderId="6" xfId="0" applyNumberFormat="1" applyFont="1" applyFill="1" applyBorder="1"/>
    <xf numFmtId="164" fontId="10" fillId="5" borderId="7" xfId="0" applyNumberFormat="1" applyFont="1" applyFill="1" applyBorder="1"/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/>
    <xf numFmtId="164" fontId="6" fillId="5" borderId="11" xfId="0" applyNumberFormat="1" applyFont="1" applyFill="1" applyBorder="1"/>
    <xf numFmtId="164" fontId="6" fillId="5" borderId="10" xfId="0" applyNumberFormat="1" applyFont="1" applyFill="1" applyBorder="1" applyAlignment="1">
      <alignment horizontal="right"/>
    </xf>
    <xf numFmtId="0" fontId="8" fillId="5" borderId="50" xfId="0" applyFont="1" applyFill="1" applyBorder="1" applyAlignment="1">
      <alignment horizontal="left"/>
    </xf>
    <xf numFmtId="0" fontId="8" fillId="5" borderId="51" xfId="0" applyFont="1" applyFill="1" applyBorder="1"/>
    <xf numFmtId="164" fontId="8" fillId="5" borderId="51" xfId="0" applyNumberFormat="1" applyFont="1" applyFill="1" applyBorder="1"/>
    <xf numFmtId="164" fontId="8" fillId="5" borderId="52" xfId="0" applyNumberFormat="1" applyFont="1" applyFill="1" applyBorder="1"/>
    <xf numFmtId="0" fontId="13" fillId="0" borderId="0" xfId="0" applyFont="1"/>
    <xf numFmtId="0" fontId="3" fillId="0" borderId="12" xfId="0" applyFont="1" applyBorder="1"/>
    <xf numFmtId="164" fontId="8" fillId="4" borderId="12" xfId="0" applyNumberFormat="1" applyFont="1" applyFill="1" applyBorder="1"/>
    <xf numFmtId="0" fontId="6" fillId="0" borderId="31" xfId="0" applyFont="1" applyBorder="1"/>
    <xf numFmtId="0" fontId="2" fillId="0" borderId="13" xfId="0" applyFont="1" applyBorder="1"/>
    <xf numFmtId="0" fontId="14" fillId="0" borderId="0" xfId="0" applyFont="1"/>
    <xf numFmtId="0" fontId="15" fillId="0" borderId="0" xfId="0" applyFont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2:F28"/>
  <sheetViews>
    <sheetView tabSelected="1" workbookViewId="0">
      <selection activeCell="L15" sqref="L15"/>
    </sheetView>
  </sheetViews>
  <sheetFormatPr defaultRowHeight="15" x14ac:dyDescent="0.25"/>
  <cols>
    <col min="6" max="6" width="21" customWidth="1"/>
  </cols>
  <sheetData>
    <row r="2" spans="1:6" s="137" customFormat="1" ht="21" x14ac:dyDescent="0.35">
      <c r="A2" s="137" t="s">
        <v>140</v>
      </c>
    </row>
    <row r="5" spans="1:6" ht="19.5" thickBot="1" x14ac:dyDescent="0.35">
      <c r="A5" s="139" t="s">
        <v>68</v>
      </c>
      <c r="B5" s="139"/>
      <c r="C5" s="139"/>
      <c r="D5" s="139"/>
      <c r="E5" s="139"/>
      <c r="F5" s="139">
        <v>12175000</v>
      </c>
    </row>
    <row r="6" spans="1:6" ht="19.5" thickBot="1" x14ac:dyDescent="0.35">
      <c r="A6" s="139" t="s">
        <v>77</v>
      </c>
      <c r="B6" s="139"/>
      <c r="C6" s="139"/>
      <c r="D6" s="139"/>
      <c r="E6" s="139"/>
      <c r="F6" s="139">
        <v>12821000</v>
      </c>
    </row>
    <row r="7" spans="1:6" ht="19.5" thickBot="1" x14ac:dyDescent="0.35">
      <c r="A7" s="139" t="s">
        <v>76</v>
      </c>
      <c r="B7" s="139"/>
      <c r="C7" s="139"/>
      <c r="D7" s="139"/>
      <c r="E7" s="139"/>
      <c r="F7" s="139">
        <v>-646000</v>
      </c>
    </row>
    <row r="8" spans="1:6" ht="19.5" thickBot="1" x14ac:dyDescent="0.35">
      <c r="A8" s="138"/>
      <c r="B8" s="138"/>
      <c r="C8" s="138"/>
      <c r="D8" s="138"/>
      <c r="E8" s="138"/>
      <c r="F8" s="138"/>
    </row>
    <row r="10" spans="1:6" ht="15.75" x14ac:dyDescent="0.25">
      <c r="A10" s="12"/>
      <c r="B10" s="12"/>
      <c r="C10" s="12"/>
      <c r="D10" s="12"/>
      <c r="E10" s="12"/>
      <c r="F10" s="12"/>
    </row>
    <row r="11" spans="1:6" ht="15.75" x14ac:dyDescent="0.25">
      <c r="A11" s="12" t="s">
        <v>79</v>
      </c>
      <c r="B11" s="12"/>
      <c r="C11" s="12"/>
      <c r="D11" s="12"/>
      <c r="E11" s="12"/>
      <c r="F11" s="12"/>
    </row>
    <row r="12" spans="1:6" ht="15.75" x14ac:dyDescent="0.25">
      <c r="A12" s="12" t="s">
        <v>64</v>
      </c>
      <c r="B12" s="12"/>
      <c r="C12" s="12"/>
      <c r="D12" s="12"/>
      <c r="E12" s="12"/>
      <c r="F12" s="12"/>
    </row>
    <row r="13" spans="1:6" ht="15.75" x14ac:dyDescent="0.25">
      <c r="A13" s="12" t="s">
        <v>78</v>
      </c>
      <c r="B13" s="12"/>
      <c r="C13" s="12"/>
      <c r="D13" s="12"/>
      <c r="E13" s="12"/>
      <c r="F13" s="12"/>
    </row>
    <row r="14" spans="1:6" ht="15.75" x14ac:dyDescent="0.25">
      <c r="A14" s="12"/>
      <c r="B14" s="12"/>
      <c r="C14" s="12"/>
      <c r="D14" s="12"/>
      <c r="E14" s="12"/>
      <c r="F14" s="12"/>
    </row>
    <row r="15" spans="1:6" ht="15.75" x14ac:dyDescent="0.25">
      <c r="A15" s="12"/>
      <c r="B15" s="12"/>
      <c r="C15" s="12"/>
      <c r="D15" s="12"/>
      <c r="E15" s="12"/>
      <c r="F15" s="12"/>
    </row>
    <row r="16" spans="1:6" ht="15.75" x14ac:dyDescent="0.25">
      <c r="A16" s="12"/>
      <c r="B16" s="12"/>
      <c r="C16" s="12"/>
      <c r="D16" s="12"/>
      <c r="E16" s="12"/>
      <c r="F16" s="12"/>
    </row>
    <row r="17" spans="1:6" ht="15.75" x14ac:dyDescent="0.25">
      <c r="A17" s="12" t="s">
        <v>72</v>
      </c>
      <c r="B17" s="12"/>
      <c r="C17" s="12"/>
      <c r="D17" s="12"/>
      <c r="E17" s="12"/>
      <c r="F17" s="12"/>
    </row>
    <row r="18" spans="1:6" ht="15.75" x14ac:dyDescent="0.25">
      <c r="A18" s="12"/>
      <c r="B18" s="12"/>
      <c r="C18" s="12"/>
      <c r="D18" s="12"/>
      <c r="E18" s="12"/>
      <c r="F18" s="12"/>
    </row>
    <row r="19" spans="1:6" ht="15.75" x14ac:dyDescent="0.25">
      <c r="A19" s="12"/>
      <c r="B19" s="12"/>
      <c r="C19" s="12"/>
      <c r="D19" s="12"/>
      <c r="E19" s="12"/>
      <c r="F19" s="12"/>
    </row>
    <row r="20" spans="1:6" x14ac:dyDescent="0.25">
      <c r="A20" t="s">
        <v>73</v>
      </c>
    </row>
    <row r="23" spans="1:6" x14ac:dyDescent="0.25">
      <c r="A23" t="s">
        <v>66</v>
      </c>
    </row>
    <row r="24" spans="1:6" ht="15.75" thickBot="1" x14ac:dyDescent="0.3">
      <c r="F24" s="14"/>
    </row>
    <row r="25" spans="1:6" x14ac:dyDescent="0.25">
      <c r="F25" s="15" t="s">
        <v>74</v>
      </c>
    </row>
    <row r="26" spans="1:6" x14ac:dyDescent="0.25">
      <c r="F26" s="13" t="s">
        <v>75</v>
      </c>
    </row>
    <row r="27" spans="1:6" x14ac:dyDescent="0.25">
      <c r="F27" s="15"/>
    </row>
    <row r="28" spans="1:6" x14ac:dyDescent="0.25">
      <c r="F28" s="1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L54"/>
  <sheetViews>
    <sheetView topLeftCell="F1" zoomScale="85" zoomScaleNormal="85" workbookViewId="0">
      <pane ySplit="2" topLeftCell="A38" activePane="bottomLeft" state="frozen"/>
      <selection activeCell="B1" sqref="B1"/>
      <selection pane="bottomLeft" activeCell="K57" sqref="K57"/>
    </sheetView>
  </sheetViews>
  <sheetFormatPr defaultRowHeight="15" x14ac:dyDescent="0.25"/>
  <cols>
    <col min="1" max="2" width="8.42578125" style="3" customWidth="1"/>
    <col min="3" max="3" width="7.42578125" style="11" customWidth="1"/>
    <col min="4" max="4" width="131" bestFit="1" customWidth="1"/>
    <col min="5" max="5" width="42.42578125" style="9" bestFit="1" customWidth="1"/>
    <col min="6" max="6" width="44.7109375" style="9" customWidth="1"/>
    <col min="7" max="7" width="36" style="10" bestFit="1" customWidth="1"/>
  </cols>
  <sheetData>
    <row r="1" spans="1:9" s="8" customFormat="1" ht="26.25" x14ac:dyDescent="0.4">
      <c r="A1" s="7"/>
      <c r="B1" s="43" t="s">
        <v>60</v>
      </c>
      <c r="C1" s="44"/>
      <c r="D1" s="45"/>
      <c r="E1" s="46" t="s">
        <v>57</v>
      </c>
      <c r="F1" s="46" t="s">
        <v>94</v>
      </c>
      <c r="G1" s="47" t="s">
        <v>61</v>
      </c>
    </row>
    <row r="2" spans="1:9" ht="15.75" thickBot="1" x14ac:dyDescent="0.3">
      <c r="A2" s="1" t="s">
        <v>0</v>
      </c>
      <c r="B2" s="48" t="s">
        <v>92</v>
      </c>
      <c r="C2" s="49" t="s">
        <v>93</v>
      </c>
      <c r="D2" s="39" t="s">
        <v>91</v>
      </c>
      <c r="E2" s="50"/>
      <c r="F2" s="50"/>
      <c r="G2" s="51"/>
    </row>
    <row r="3" spans="1:9" x14ac:dyDescent="0.25">
      <c r="A3" s="2" t="s">
        <v>30</v>
      </c>
      <c r="B3" s="56" t="s">
        <v>30</v>
      </c>
      <c r="C3" s="57" t="s">
        <v>31</v>
      </c>
      <c r="D3" s="58" t="s">
        <v>95</v>
      </c>
      <c r="E3" s="59">
        <v>1000000</v>
      </c>
      <c r="F3" s="59">
        <v>1250000</v>
      </c>
      <c r="G3" s="60">
        <v>1300000</v>
      </c>
    </row>
    <row r="4" spans="1:9" x14ac:dyDescent="0.25">
      <c r="A4" s="2" t="s">
        <v>30</v>
      </c>
      <c r="B4" s="61" t="s">
        <v>30</v>
      </c>
      <c r="C4" s="52" t="s">
        <v>32</v>
      </c>
      <c r="D4" s="53" t="s">
        <v>96</v>
      </c>
      <c r="E4" s="54">
        <v>75000</v>
      </c>
      <c r="F4" s="54">
        <v>90000</v>
      </c>
      <c r="G4" s="62">
        <v>100000</v>
      </c>
    </row>
    <row r="5" spans="1:9" x14ac:dyDescent="0.25">
      <c r="A5" s="2" t="s">
        <v>30</v>
      </c>
      <c r="B5" s="61" t="s">
        <v>30</v>
      </c>
      <c r="C5" s="52" t="s">
        <v>33</v>
      </c>
      <c r="D5" s="53" t="s">
        <v>97</v>
      </c>
      <c r="E5" s="54">
        <v>178000</v>
      </c>
      <c r="F5" s="54">
        <v>300000</v>
      </c>
      <c r="G5" s="62">
        <v>300000</v>
      </c>
    </row>
    <row r="6" spans="1:9" x14ac:dyDescent="0.25">
      <c r="A6" s="2" t="s">
        <v>30</v>
      </c>
      <c r="B6" s="61" t="s">
        <v>30</v>
      </c>
      <c r="C6" s="52" t="s">
        <v>34</v>
      </c>
      <c r="D6" s="53" t="s">
        <v>98</v>
      </c>
      <c r="E6" s="54">
        <v>1470000</v>
      </c>
      <c r="F6" s="54">
        <v>2140000</v>
      </c>
      <c r="G6" s="62">
        <v>2100000</v>
      </c>
    </row>
    <row r="7" spans="1:9" x14ac:dyDescent="0.25">
      <c r="A7" s="2" t="s">
        <v>30</v>
      </c>
      <c r="B7" s="61" t="s">
        <v>30</v>
      </c>
      <c r="C7" s="52" t="s">
        <v>35</v>
      </c>
      <c r="D7" s="53" t="s">
        <v>99</v>
      </c>
      <c r="E7" s="54">
        <v>150000</v>
      </c>
      <c r="F7" s="54">
        <v>50000</v>
      </c>
      <c r="G7" s="62">
        <v>200000</v>
      </c>
      <c r="H7" s="6"/>
      <c r="I7" s="6"/>
    </row>
    <row r="8" spans="1:9" x14ac:dyDescent="0.25">
      <c r="A8" s="2" t="s">
        <v>30</v>
      </c>
      <c r="B8" s="61" t="s">
        <v>30</v>
      </c>
      <c r="C8" s="52" t="s">
        <v>36</v>
      </c>
      <c r="D8" s="53" t="s">
        <v>100</v>
      </c>
      <c r="E8" s="54">
        <v>3100000</v>
      </c>
      <c r="F8" s="54">
        <v>3770000</v>
      </c>
      <c r="G8" s="62">
        <v>4100000</v>
      </c>
    </row>
    <row r="9" spans="1:9" x14ac:dyDescent="0.25">
      <c r="A9" s="2" t="s">
        <v>30</v>
      </c>
      <c r="B9" s="61" t="s">
        <v>30</v>
      </c>
      <c r="C9" s="52" t="s">
        <v>37</v>
      </c>
      <c r="D9" s="53" t="s">
        <v>101</v>
      </c>
      <c r="E9" s="54">
        <v>15000</v>
      </c>
      <c r="F9" s="54">
        <v>65000</v>
      </c>
      <c r="G9" s="62">
        <v>70000</v>
      </c>
    </row>
    <row r="10" spans="1:9" x14ac:dyDescent="0.25">
      <c r="A10" s="2" t="s">
        <v>30</v>
      </c>
      <c r="B10" s="61" t="s">
        <v>30</v>
      </c>
      <c r="C10" s="52" t="s">
        <v>38</v>
      </c>
      <c r="D10" s="53" t="s">
        <v>102</v>
      </c>
      <c r="E10" s="54">
        <v>0</v>
      </c>
      <c r="F10" s="54">
        <v>56000</v>
      </c>
      <c r="G10" s="62">
        <v>70000</v>
      </c>
    </row>
    <row r="11" spans="1:9" x14ac:dyDescent="0.25">
      <c r="A11" s="2" t="s">
        <v>30</v>
      </c>
      <c r="B11" s="61" t="s">
        <v>30</v>
      </c>
      <c r="C11" s="52" t="s">
        <v>39</v>
      </c>
      <c r="D11" s="53" t="s">
        <v>103</v>
      </c>
      <c r="E11" s="54">
        <v>32000</v>
      </c>
      <c r="F11" s="54">
        <v>32000</v>
      </c>
      <c r="G11" s="62">
        <v>35000</v>
      </c>
    </row>
    <row r="12" spans="1:9" x14ac:dyDescent="0.25">
      <c r="A12" s="2" t="s">
        <v>30</v>
      </c>
      <c r="B12" s="61" t="s">
        <v>30</v>
      </c>
      <c r="C12" s="52" t="s">
        <v>40</v>
      </c>
      <c r="D12" s="53" t="s">
        <v>104</v>
      </c>
      <c r="E12" s="54">
        <v>5000</v>
      </c>
      <c r="F12" s="54">
        <v>17000</v>
      </c>
      <c r="G12" s="62">
        <v>20000</v>
      </c>
    </row>
    <row r="13" spans="1:9" x14ac:dyDescent="0.25">
      <c r="A13" s="2" t="s">
        <v>30</v>
      </c>
      <c r="B13" s="61" t="s">
        <v>30</v>
      </c>
      <c r="C13" s="52" t="s">
        <v>41</v>
      </c>
      <c r="D13" s="53" t="s">
        <v>105</v>
      </c>
      <c r="E13" s="54">
        <v>530000</v>
      </c>
      <c r="F13" s="54">
        <v>575000</v>
      </c>
      <c r="G13" s="62">
        <v>680000</v>
      </c>
    </row>
    <row r="14" spans="1:9" x14ac:dyDescent="0.25">
      <c r="A14" s="2" t="s">
        <v>30</v>
      </c>
      <c r="B14" s="61" t="s">
        <v>30</v>
      </c>
      <c r="C14" s="52" t="s">
        <v>42</v>
      </c>
      <c r="D14" s="53" t="s">
        <v>106</v>
      </c>
      <c r="E14" s="54">
        <v>30000</v>
      </c>
      <c r="F14" s="54">
        <v>35000</v>
      </c>
      <c r="G14" s="62">
        <v>30000</v>
      </c>
    </row>
    <row r="15" spans="1:9" x14ac:dyDescent="0.25">
      <c r="A15" s="2" t="s">
        <v>30</v>
      </c>
      <c r="B15" s="61" t="s">
        <v>30</v>
      </c>
      <c r="C15" s="52" t="s">
        <v>43</v>
      </c>
      <c r="D15" s="53" t="s">
        <v>107</v>
      </c>
      <c r="E15" s="54">
        <v>3500</v>
      </c>
      <c r="F15" s="54">
        <v>3500</v>
      </c>
      <c r="G15" s="62">
        <v>4000</v>
      </c>
    </row>
    <row r="16" spans="1:9" x14ac:dyDescent="0.25">
      <c r="A16" s="2" t="s">
        <v>30</v>
      </c>
      <c r="B16" s="61" t="s">
        <v>30</v>
      </c>
      <c r="C16" s="52" t="s">
        <v>44</v>
      </c>
      <c r="D16" s="53" t="s">
        <v>108</v>
      </c>
      <c r="E16" s="54">
        <v>40000</v>
      </c>
      <c r="F16" s="54">
        <v>50000</v>
      </c>
      <c r="G16" s="62">
        <v>50000</v>
      </c>
    </row>
    <row r="17" spans="1:7" x14ac:dyDescent="0.25">
      <c r="A17" s="2" t="s">
        <v>30</v>
      </c>
      <c r="B17" s="61" t="s">
        <v>30</v>
      </c>
      <c r="C17" s="52" t="s">
        <v>45</v>
      </c>
      <c r="D17" s="55" t="s">
        <v>109</v>
      </c>
      <c r="E17" s="54">
        <v>570000</v>
      </c>
      <c r="F17" s="54">
        <v>585000</v>
      </c>
      <c r="G17" s="62">
        <v>1000000</v>
      </c>
    </row>
    <row r="18" spans="1:7" x14ac:dyDescent="0.25">
      <c r="A18" s="2" t="s">
        <v>30</v>
      </c>
      <c r="B18" s="61" t="s">
        <v>30</v>
      </c>
      <c r="C18" s="52" t="s">
        <v>46</v>
      </c>
      <c r="D18" s="55" t="s">
        <v>56</v>
      </c>
      <c r="E18" s="54">
        <v>0</v>
      </c>
      <c r="F18" s="54">
        <v>23000</v>
      </c>
      <c r="G18" s="62">
        <v>30000</v>
      </c>
    </row>
    <row r="19" spans="1:7" ht="15.75" thickBot="1" x14ac:dyDescent="0.3">
      <c r="A19" s="2" t="s">
        <v>30</v>
      </c>
      <c r="B19" s="63" t="s">
        <v>30</v>
      </c>
      <c r="C19" s="64" t="s">
        <v>47</v>
      </c>
      <c r="D19" s="40" t="s">
        <v>110</v>
      </c>
      <c r="E19" s="65">
        <v>0</v>
      </c>
      <c r="F19" s="65">
        <v>86100</v>
      </c>
      <c r="G19" s="66">
        <v>90000</v>
      </c>
    </row>
    <row r="20" spans="1:7" x14ac:dyDescent="0.25">
      <c r="A20" s="2"/>
      <c r="B20" s="85"/>
      <c r="C20" s="86"/>
      <c r="D20" s="87"/>
      <c r="E20" s="88">
        <f>SUM(E3:E19)</f>
        <v>7198500</v>
      </c>
      <c r="F20" s="88">
        <f>SUM(F3:F19)</f>
        <v>9127600</v>
      </c>
      <c r="G20" s="89">
        <f>SUM(G3:G19)</f>
        <v>10179000</v>
      </c>
    </row>
    <row r="21" spans="1:7" ht="15.75" thickBot="1" x14ac:dyDescent="0.3">
      <c r="A21" s="2" t="s">
        <v>4</v>
      </c>
      <c r="B21" s="71">
        <v>2310</v>
      </c>
      <c r="C21" s="64" t="s">
        <v>49</v>
      </c>
      <c r="D21" s="40" t="s">
        <v>111</v>
      </c>
      <c r="E21" s="72">
        <v>100000</v>
      </c>
      <c r="F21" s="72">
        <v>100000</v>
      </c>
      <c r="G21" s="73">
        <v>100000</v>
      </c>
    </row>
    <row r="22" spans="1:7" ht="15.75" thickBot="1" x14ac:dyDescent="0.3">
      <c r="A22" s="2"/>
      <c r="B22" s="90"/>
      <c r="C22" s="91"/>
      <c r="D22" s="92"/>
      <c r="E22" s="93">
        <f>SUM(E21)</f>
        <v>100000</v>
      </c>
      <c r="F22" s="93">
        <f>SUM(F21)</f>
        <v>100000</v>
      </c>
      <c r="G22" s="94">
        <f>SUM(G21:G21)</f>
        <v>100000</v>
      </c>
    </row>
    <row r="23" spans="1:7" ht="15.75" thickBot="1" x14ac:dyDescent="0.3">
      <c r="A23" s="2" t="s">
        <v>6</v>
      </c>
      <c r="B23" s="79">
        <v>2321</v>
      </c>
      <c r="C23" s="80" t="s">
        <v>49</v>
      </c>
      <c r="D23" s="81" t="s">
        <v>112</v>
      </c>
      <c r="E23" s="82">
        <v>100000</v>
      </c>
      <c r="F23" s="82">
        <v>100000</v>
      </c>
      <c r="G23" s="83">
        <v>100000</v>
      </c>
    </row>
    <row r="24" spans="1:7" ht="15.75" thickBot="1" x14ac:dyDescent="0.3">
      <c r="A24" s="2"/>
      <c r="B24" s="90"/>
      <c r="C24" s="91"/>
      <c r="D24" s="92"/>
      <c r="E24" s="93">
        <f>SUM(E23)</f>
        <v>100000</v>
      </c>
      <c r="F24" s="93">
        <f>SUM(F23)</f>
        <v>100000</v>
      </c>
      <c r="G24" s="94">
        <f>SUM(G23:G23)</f>
        <v>100000</v>
      </c>
    </row>
    <row r="25" spans="1:7" x14ac:dyDescent="0.25">
      <c r="A25" s="2" t="s">
        <v>9</v>
      </c>
      <c r="B25" s="74">
        <v>3399</v>
      </c>
      <c r="C25" s="75" t="s">
        <v>50</v>
      </c>
      <c r="D25" s="76" t="s">
        <v>113</v>
      </c>
      <c r="E25" s="77">
        <v>0</v>
      </c>
      <c r="F25" s="77">
        <v>4000</v>
      </c>
      <c r="G25" s="78">
        <v>5000</v>
      </c>
    </row>
    <row r="26" spans="1:7" ht="15.75" thickBot="1" x14ac:dyDescent="0.3">
      <c r="A26" s="2" t="s">
        <v>9</v>
      </c>
      <c r="B26" s="71">
        <v>3399</v>
      </c>
      <c r="C26" s="64" t="s">
        <v>51</v>
      </c>
      <c r="D26" s="84" t="s">
        <v>114</v>
      </c>
      <c r="E26" s="72">
        <v>0</v>
      </c>
      <c r="F26" s="72">
        <v>265000</v>
      </c>
      <c r="G26" s="73">
        <v>265000</v>
      </c>
    </row>
    <row r="27" spans="1:7" ht="15.75" thickBot="1" x14ac:dyDescent="0.3">
      <c r="A27" s="2"/>
      <c r="B27" s="90"/>
      <c r="C27" s="91"/>
      <c r="D27" s="92"/>
      <c r="E27" s="93">
        <v>0</v>
      </c>
      <c r="F27" s="93">
        <f>SUM(F25:F26)</f>
        <v>269000</v>
      </c>
      <c r="G27" s="94">
        <f t="shared" ref="G27" si="0">SUM(G25:G26)</f>
        <v>270000</v>
      </c>
    </row>
    <row r="28" spans="1:7" ht="15.75" thickBot="1" x14ac:dyDescent="0.3">
      <c r="A28" s="2" t="s">
        <v>12</v>
      </c>
      <c r="B28" s="79">
        <v>3631</v>
      </c>
      <c r="C28" s="80" t="s">
        <v>52</v>
      </c>
      <c r="D28" s="81" t="s">
        <v>115</v>
      </c>
      <c r="E28" s="82">
        <v>0</v>
      </c>
      <c r="F28" s="82">
        <v>23000</v>
      </c>
      <c r="G28" s="83">
        <v>0</v>
      </c>
    </row>
    <row r="29" spans="1:7" ht="15.75" thickBot="1" x14ac:dyDescent="0.3">
      <c r="A29" s="2"/>
      <c r="B29" s="90"/>
      <c r="C29" s="91"/>
      <c r="D29" s="92"/>
      <c r="E29" s="93">
        <v>0</v>
      </c>
      <c r="F29" s="93">
        <f>SUM(F28)</f>
        <v>23000</v>
      </c>
      <c r="G29" s="94">
        <v>0</v>
      </c>
    </row>
    <row r="30" spans="1:7" x14ac:dyDescent="0.25">
      <c r="A30" s="2" t="s">
        <v>13</v>
      </c>
      <c r="B30" s="74">
        <v>3632</v>
      </c>
      <c r="C30" s="75" t="s">
        <v>50</v>
      </c>
      <c r="D30" s="76" t="s">
        <v>116</v>
      </c>
      <c r="E30" s="77">
        <v>8000</v>
      </c>
      <c r="F30" s="77">
        <v>2000</v>
      </c>
      <c r="G30" s="78">
        <v>2000</v>
      </c>
    </row>
    <row r="31" spans="1:7" ht="15.75" thickBot="1" x14ac:dyDescent="0.3">
      <c r="A31" s="2" t="s">
        <v>13</v>
      </c>
      <c r="B31" s="71">
        <v>3632</v>
      </c>
      <c r="C31" s="64" t="s">
        <v>49</v>
      </c>
      <c r="D31" s="84" t="s">
        <v>117</v>
      </c>
      <c r="E31" s="72">
        <v>0</v>
      </c>
      <c r="F31" s="72">
        <v>4000</v>
      </c>
      <c r="G31" s="73">
        <v>4000</v>
      </c>
    </row>
    <row r="32" spans="1:7" ht="15.75" thickBot="1" x14ac:dyDescent="0.3">
      <c r="A32" s="2"/>
      <c r="B32" s="90"/>
      <c r="C32" s="91"/>
      <c r="D32" s="92"/>
      <c r="E32" s="93">
        <f>SUM(E30:E31)</f>
        <v>8000</v>
      </c>
      <c r="F32" s="93">
        <f>SUM(F30:F31)</f>
        <v>6000</v>
      </c>
      <c r="G32" s="94">
        <f>SUM(G30:G31)</f>
        <v>6000</v>
      </c>
    </row>
    <row r="33" spans="1:7" x14ac:dyDescent="0.25">
      <c r="A33" s="2" t="s">
        <v>16</v>
      </c>
      <c r="B33" s="74">
        <v>3639</v>
      </c>
      <c r="C33" s="75" t="s">
        <v>52</v>
      </c>
      <c r="D33" s="76" t="s">
        <v>118</v>
      </c>
      <c r="E33" s="77">
        <v>975000</v>
      </c>
      <c r="F33" s="77">
        <v>950000</v>
      </c>
      <c r="G33" s="78">
        <v>800000</v>
      </c>
    </row>
    <row r="34" spans="1:7" ht="15.75" thickBot="1" x14ac:dyDescent="0.3">
      <c r="A34" s="2">
        <v>3639</v>
      </c>
      <c r="B34" s="71">
        <v>3639</v>
      </c>
      <c r="C34" s="64">
        <v>6130</v>
      </c>
      <c r="D34" s="84" t="s">
        <v>119</v>
      </c>
      <c r="E34" s="72">
        <v>0</v>
      </c>
      <c r="F34" s="72">
        <v>0</v>
      </c>
      <c r="G34" s="73">
        <v>0</v>
      </c>
    </row>
    <row r="35" spans="1:7" ht="15.75" thickBot="1" x14ac:dyDescent="0.3">
      <c r="A35" s="2"/>
      <c r="B35" s="90"/>
      <c r="C35" s="91"/>
      <c r="D35" s="92"/>
      <c r="E35" s="93">
        <f>SUM(E33:E34)</f>
        <v>975000</v>
      </c>
      <c r="F35" s="93">
        <f>SUM(F33:F34)</f>
        <v>950000</v>
      </c>
      <c r="G35" s="94">
        <f t="shared" ref="G35" si="1">SUM(G33:G34)</f>
        <v>800000</v>
      </c>
    </row>
    <row r="36" spans="1:7" ht="15.75" thickBot="1" x14ac:dyDescent="0.3">
      <c r="A36" s="2" t="s">
        <v>19</v>
      </c>
      <c r="B36" s="79">
        <v>3722</v>
      </c>
      <c r="C36" s="80">
        <v>2112</v>
      </c>
      <c r="D36" s="41" t="s">
        <v>120</v>
      </c>
      <c r="E36" s="82">
        <v>0</v>
      </c>
      <c r="F36" s="82">
        <v>1000</v>
      </c>
      <c r="G36" s="83">
        <v>0</v>
      </c>
    </row>
    <row r="37" spans="1:7" ht="15.75" thickBot="1" x14ac:dyDescent="0.3">
      <c r="A37" s="2"/>
      <c r="B37" s="102"/>
      <c r="C37" s="103"/>
      <c r="D37" s="104"/>
      <c r="E37" s="107">
        <f>SUM(E36)</f>
        <v>0</v>
      </c>
      <c r="F37" s="107">
        <f>SUM(F36)</f>
        <v>1000</v>
      </c>
      <c r="G37" s="94">
        <v>0</v>
      </c>
    </row>
    <row r="38" spans="1:7" x14ac:dyDescent="0.25">
      <c r="A38" s="2"/>
      <c r="B38" s="74">
        <v>3723</v>
      </c>
      <c r="C38" s="75" t="s">
        <v>51</v>
      </c>
      <c r="D38" s="42" t="s">
        <v>121</v>
      </c>
      <c r="E38" s="77">
        <v>70000</v>
      </c>
      <c r="F38" s="77">
        <v>0</v>
      </c>
      <c r="G38" s="78">
        <v>0</v>
      </c>
    </row>
    <row r="39" spans="1:7" ht="15.75" thickBot="1" x14ac:dyDescent="0.3">
      <c r="A39" s="2"/>
      <c r="B39" s="71"/>
      <c r="C39" s="64"/>
      <c r="D39" s="84"/>
      <c r="E39" s="95">
        <f>SUM(E38)</f>
        <v>70000</v>
      </c>
      <c r="F39" s="95">
        <f>SUM(F38)</f>
        <v>0</v>
      </c>
      <c r="G39" s="96">
        <f>SUM(G38)</f>
        <v>0</v>
      </c>
    </row>
    <row r="40" spans="1:7" ht="15.75" thickBot="1" x14ac:dyDescent="0.3">
      <c r="A40" s="2" t="s">
        <v>54</v>
      </c>
      <c r="B40" s="102">
        <v>3725</v>
      </c>
      <c r="C40" s="103" t="s">
        <v>51</v>
      </c>
      <c r="D40" s="104" t="s">
        <v>122</v>
      </c>
      <c r="E40" s="105">
        <v>0</v>
      </c>
      <c r="F40" s="105">
        <f>60000+90000+10000</f>
        <v>160000</v>
      </c>
      <c r="G40" s="106">
        <v>200000</v>
      </c>
    </row>
    <row r="41" spans="1:7" x14ac:dyDescent="0.25">
      <c r="A41" s="2"/>
      <c r="B41" s="97"/>
      <c r="C41" s="98"/>
      <c r="D41" s="99"/>
      <c r="E41" s="100">
        <f>SUM(E40)</f>
        <v>0</v>
      </c>
      <c r="F41" s="100">
        <f>SUM(F40)</f>
        <v>160000</v>
      </c>
      <c r="G41" s="101">
        <f>SUM(G36:G40)</f>
        <v>200000</v>
      </c>
    </row>
    <row r="42" spans="1:7" ht="15.75" thickBot="1" x14ac:dyDescent="0.3">
      <c r="A42" s="2" t="s">
        <v>20</v>
      </c>
      <c r="B42" s="71">
        <v>3745</v>
      </c>
      <c r="C42" s="64" t="s">
        <v>48</v>
      </c>
      <c r="D42" s="84" t="s">
        <v>123</v>
      </c>
      <c r="E42" s="72">
        <v>0</v>
      </c>
      <c r="F42" s="72">
        <v>100</v>
      </c>
      <c r="G42" s="73">
        <v>0</v>
      </c>
    </row>
    <row r="43" spans="1:7" ht="15.75" thickBot="1" x14ac:dyDescent="0.3">
      <c r="A43" s="2"/>
      <c r="B43" s="90"/>
      <c r="C43" s="91"/>
      <c r="D43" s="92"/>
      <c r="E43" s="93"/>
      <c r="F43" s="93">
        <f>SUM(F42)</f>
        <v>100</v>
      </c>
      <c r="G43" s="94">
        <v>0</v>
      </c>
    </row>
    <row r="44" spans="1:7" ht="15.75" thickBot="1" x14ac:dyDescent="0.3">
      <c r="A44" s="2" t="s">
        <v>22</v>
      </c>
      <c r="B44" s="79">
        <v>5512</v>
      </c>
      <c r="C44" s="80" t="s">
        <v>51</v>
      </c>
      <c r="D44" s="81" t="s">
        <v>124</v>
      </c>
      <c r="E44" s="82">
        <v>0</v>
      </c>
      <c r="F44" s="82">
        <v>15000</v>
      </c>
      <c r="G44" s="83">
        <v>0</v>
      </c>
    </row>
    <row r="45" spans="1:7" ht="15.75" thickBot="1" x14ac:dyDescent="0.3">
      <c r="A45" s="2"/>
      <c r="B45" s="90"/>
      <c r="C45" s="91"/>
      <c r="D45" s="92"/>
      <c r="E45" s="93">
        <v>0</v>
      </c>
      <c r="F45" s="93">
        <f>SUM(F44)</f>
        <v>15000</v>
      </c>
      <c r="G45" s="94">
        <f t="shared" ref="G45" si="2">SUM(G44)</f>
        <v>0</v>
      </c>
    </row>
    <row r="46" spans="1:7" x14ac:dyDescent="0.25">
      <c r="A46" s="2" t="s">
        <v>26</v>
      </c>
      <c r="B46" s="74">
        <v>6171</v>
      </c>
      <c r="C46" s="75" t="s">
        <v>50</v>
      </c>
      <c r="D46" s="76" t="s">
        <v>126</v>
      </c>
      <c r="E46" s="77">
        <v>0</v>
      </c>
      <c r="F46" s="77">
        <v>1500</v>
      </c>
      <c r="G46" s="78">
        <v>20000</v>
      </c>
    </row>
    <row r="47" spans="1:7" x14ac:dyDescent="0.25">
      <c r="A47" s="2" t="s">
        <v>26</v>
      </c>
      <c r="B47" s="67">
        <v>6171</v>
      </c>
      <c r="C47" s="52" t="s">
        <v>53</v>
      </c>
      <c r="D47" s="70" t="s">
        <v>127</v>
      </c>
      <c r="E47" s="68">
        <v>0</v>
      </c>
      <c r="F47" s="68">
        <v>0</v>
      </c>
      <c r="G47" s="69">
        <v>0</v>
      </c>
    </row>
    <row r="48" spans="1:7" x14ac:dyDescent="0.25">
      <c r="A48" s="2" t="s">
        <v>26</v>
      </c>
      <c r="B48" s="67">
        <v>6171</v>
      </c>
      <c r="C48" s="52" t="s">
        <v>52</v>
      </c>
      <c r="D48" s="70" t="s">
        <v>128</v>
      </c>
      <c r="E48" s="68">
        <v>0</v>
      </c>
      <c r="F48" s="68">
        <v>64000</v>
      </c>
      <c r="G48" s="69">
        <v>0</v>
      </c>
    </row>
    <row r="49" spans="1:38" x14ac:dyDescent="0.25">
      <c r="A49" s="2" t="s">
        <v>26</v>
      </c>
      <c r="B49" s="67">
        <v>6171</v>
      </c>
      <c r="C49" s="52" t="s">
        <v>6</v>
      </c>
      <c r="D49" s="70" t="s">
        <v>129</v>
      </c>
      <c r="E49" s="68">
        <v>0</v>
      </c>
      <c r="F49" s="68">
        <v>0</v>
      </c>
      <c r="G49" s="69">
        <v>0</v>
      </c>
    </row>
    <row r="50" spans="1:38" ht="15.75" thickBot="1" x14ac:dyDescent="0.3">
      <c r="A50" s="2" t="s">
        <v>26</v>
      </c>
      <c r="B50" s="71">
        <v>6171</v>
      </c>
      <c r="C50" s="64" t="s">
        <v>51</v>
      </c>
      <c r="D50" s="84" t="s">
        <v>130</v>
      </c>
      <c r="E50" s="72">
        <v>0</v>
      </c>
      <c r="F50" s="72">
        <v>17000</v>
      </c>
      <c r="G50" s="73">
        <v>0</v>
      </c>
    </row>
    <row r="51" spans="1:38" ht="15.75" thickBot="1" x14ac:dyDescent="0.3">
      <c r="A51" s="2"/>
      <c r="B51" s="90"/>
      <c r="C51" s="91"/>
      <c r="D51" s="92"/>
      <c r="E51" s="93">
        <f>SUM(E46:E50)</f>
        <v>0</v>
      </c>
      <c r="F51" s="93">
        <f>SUM(F46:F50)</f>
        <v>82500</v>
      </c>
      <c r="G51" s="94">
        <f t="shared" ref="G51" si="3">SUM(G46:G50)</f>
        <v>20000</v>
      </c>
    </row>
    <row r="52" spans="1:38" ht="15.75" thickBot="1" x14ac:dyDescent="0.3">
      <c r="A52" s="2" t="s">
        <v>28</v>
      </c>
      <c r="B52" s="79">
        <v>6310</v>
      </c>
      <c r="C52" s="80" t="s">
        <v>55</v>
      </c>
      <c r="D52" s="81" t="s">
        <v>125</v>
      </c>
      <c r="E52" s="82">
        <v>2000</v>
      </c>
      <c r="F52" s="82">
        <v>50000</v>
      </c>
      <c r="G52" s="83">
        <v>500000</v>
      </c>
    </row>
    <row r="53" spans="1:38" ht="15.75" thickBot="1" x14ac:dyDescent="0.3">
      <c r="A53" s="2"/>
      <c r="B53" s="90"/>
      <c r="C53" s="91"/>
      <c r="D53" s="92"/>
      <c r="E53" s="93">
        <f>SUM(E52)</f>
        <v>2000</v>
      </c>
      <c r="F53" s="93">
        <f>SUM(F52)</f>
        <v>50000</v>
      </c>
      <c r="G53" s="94">
        <f t="shared" ref="G53" si="4">SUM(G52)</f>
        <v>500000</v>
      </c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1:38" s="5" customFormat="1" ht="19.5" thickBot="1" x14ac:dyDescent="0.35">
      <c r="A54" s="4"/>
      <c r="B54" s="108"/>
      <c r="C54" s="109"/>
      <c r="D54" s="110" t="s">
        <v>62</v>
      </c>
      <c r="E54" s="111">
        <f>E20+E22+E24+E27+E29+E32+E35+E37+E39+E41++E43+E45+E51+E53</f>
        <v>8453500</v>
      </c>
      <c r="F54" s="111">
        <f>F20+F22+F24+F27+F29+F32+F35+F37+F39+F41+F43+F45+F51+F53</f>
        <v>10884200</v>
      </c>
      <c r="G54" s="112">
        <f>G20+G22+G24+G27+G29++G32+G35+G32++G41+G43+G45+G51+G53-G32</f>
        <v>12175000</v>
      </c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X35"/>
  <sheetViews>
    <sheetView topLeftCell="A12" workbookViewId="0">
      <selection activeCell="P30" sqref="P30"/>
    </sheetView>
  </sheetViews>
  <sheetFormatPr defaultColWidth="8.85546875" defaultRowHeight="15" x14ac:dyDescent="0.25"/>
  <cols>
    <col min="1" max="1" width="8.85546875" style="37"/>
    <col min="2" max="2" width="67.7109375" style="35" bestFit="1" customWidth="1"/>
    <col min="3" max="3" width="42.42578125" style="38" bestFit="1" customWidth="1"/>
    <col min="4" max="4" width="40.28515625" style="38" bestFit="1" customWidth="1"/>
    <col min="5" max="5" width="34.140625" style="38" customWidth="1"/>
    <col min="6" max="6" width="3.5703125" style="35" customWidth="1"/>
    <col min="7" max="16384" width="8.85546875" style="35"/>
  </cols>
  <sheetData>
    <row r="1" spans="1:5" ht="26.25" x14ac:dyDescent="0.4">
      <c r="A1" s="125"/>
      <c r="B1" s="126" t="s">
        <v>59</v>
      </c>
      <c r="C1" s="127" t="s">
        <v>57</v>
      </c>
      <c r="D1" s="127" t="s">
        <v>94</v>
      </c>
      <c r="E1" s="128" t="s">
        <v>58</v>
      </c>
    </row>
    <row r="2" spans="1:5" ht="15.75" thickBot="1" x14ac:dyDescent="0.3">
      <c r="A2" s="129" t="s">
        <v>92</v>
      </c>
      <c r="B2" s="130" t="s">
        <v>91</v>
      </c>
      <c r="C2" s="131"/>
      <c r="D2" s="131"/>
      <c r="E2" s="132"/>
    </row>
    <row r="3" spans="1:5" x14ac:dyDescent="0.25">
      <c r="A3" s="115" t="s">
        <v>1</v>
      </c>
      <c r="B3" s="116" t="s">
        <v>2</v>
      </c>
      <c r="C3" s="117">
        <v>200000</v>
      </c>
      <c r="D3" s="117">
        <v>200000</v>
      </c>
      <c r="E3" s="118">
        <v>2620000</v>
      </c>
    </row>
    <row r="4" spans="1:5" x14ac:dyDescent="0.25">
      <c r="A4" s="119">
        <v>2229</v>
      </c>
      <c r="B4" s="113" t="s">
        <v>3</v>
      </c>
      <c r="C4" s="114">
        <v>0</v>
      </c>
      <c r="D4" s="114">
        <v>0</v>
      </c>
      <c r="E4" s="120">
        <v>650000</v>
      </c>
    </row>
    <row r="5" spans="1:5" x14ac:dyDescent="0.25">
      <c r="A5" s="119">
        <v>2221</v>
      </c>
      <c r="B5" s="113" t="s">
        <v>84</v>
      </c>
      <c r="C5" s="114">
        <v>30000</v>
      </c>
      <c r="D5" s="114">
        <v>22000</v>
      </c>
      <c r="E5" s="120">
        <v>30000</v>
      </c>
    </row>
    <row r="6" spans="1:5" x14ac:dyDescent="0.25">
      <c r="A6" s="119" t="s">
        <v>4</v>
      </c>
      <c r="B6" s="113" t="s">
        <v>5</v>
      </c>
      <c r="C6" s="114">
        <v>200000</v>
      </c>
      <c r="D6" s="114">
        <v>1000</v>
      </c>
      <c r="E6" s="120">
        <v>50000</v>
      </c>
    </row>
    <row r="7" spans="1:5" x14ac:dyDescent="0.25">
      <c r="A7" s="119" t="s">
        <v>6</v>
      </c>
      <c r="B7" s="113" t="s">
        <v>7</v>
      </c>
      <c r="C7" s="114">
        <v>350000</v>
      </c>
      <c r="D7" s="114">
        <v>60000</v>
      </c>
      <c r="E7" s="120">
        <v>800000</v>
      </c>
    </row>
    <row r="8" spans="1:5" x14ac:dyDescent="0.25">
      <c r="A8" s="119">
        <v>2341</v>
      </c>
      <c r="B8" s="113" t="s">
        <v>8</v>
      </c>
      <c r="C8" s="114">
        <v>20000</v>
      </c>
      <c r="D8" s="114">
        <v>0</v>
      </c>
      <c r="E8" s="120">
        <v>20000</v>
      </c>
    </row>
    <row r="9" spans="1:5" x14ac:dyDescent="0.25">
      <c r="A9" s="119">
        <v>3111</v>
      </c>
      <c r="B9" s="113" t="s">
        <v>131</v>
      </c>
      <c r="C9" s="114">
        <v>200000</v>
      </c>
      <c r="D9" s="114">
        <v>100000</v>
      </c>
      <c r="E9" s="120">
        <v>130000</v>
      </c>
    </row>
    <row r="10" spans="1:5" x14ac:dyDescent="0.25">
      <c r="A10" s="119">
        <v>3113</v>
      </c>
      <c r="B10" s="113" t="s">
        <v>132</v>
      </c>
      <c r="C10" s="114">
        <v>200000</v>
      </c>
      <c r="D10" s="114">
        <v>120000</v>
      </c>
      <c r="E10" s="120">
        <v>150000</v>
      </c>
    </row>
    <row r="11" spans="1:5" x14ac:dyDescent="0.25">
      <c r="A11" s="119">
        <v>3349</v>
      </c>
      <c r="B11" s="113" t="s">
        <v>80</v>
      </c>
      <c r="C11" s="114">
        <v>100000</v>
      </c>
      <c r="D11" s="114">
        <v>130000</v>
      </c>
      <c r="E11" s="120">
        <v>160000</v>
      </c>
    </row>
    <row r="12" spans="1:5" x14ac:dyDescent="0.25">
      <c r="A12" s="119" t="s">
        <v>9</v>
      </c>
      <c r="B12" s="113" t="s">
        <v>10</v>
      </c>
      <c r="C12" s="114">
        <v>100000</v>
      </c>
      <c r="D12" s="114">
        <v>280000</v>
      </c>
      <c r="E12" s="120">
        <v>310000</v>
      </c>
    </row>
    <row r="13" spans="1:5" x14ac:dyDescent="0.25">
      <c r="A13" s="119" t="s">
        <v>11</v>
      </c>
      <c r="B13" s="113" t="s">
        <v>81</v>
      </c>
      <c r="C13" s="114">
        <v>74880</v>
      </c>
      <c r="D13" s="114">
        <v>300000</v>
      </c>
      <c r="E13" s="120">
        <v>290000</v>
      </c>
    </row>
    <row r="14" spans="1:5" x14ac:dyDescent="0.25">
      <c r="A14" s="119" t="s">
        <v>12</v>
      </c>
      <c r="B14" s="113" t="s">
        <v>82</v>
      </c>
      <c r="C14" s="114">
        <v>740000</v>
      </c>
      <c r="D14" s="114">
        <v>500000</v>
      </c>
      <c r="E14" s="120">
        <v>2500000</v>
      </c>
    </row>
    <row r="15" spans="1:5" x14ac:dyDescent="0.25">
      <c r="A15" s="119" t="s">
        <v>13</v>
      </c>
      <c r="B15" s="113" t="s">
        <v>14</v>
      </c>
      <c r="C15" s="114">
        <v>50000</v>
      </c>
      <c r="D15" s="114">
        <v>50000</v>
      </c>
      <c r="E15" s="120">
        <v>150000</v>
      </c>
    </row>
    <row r="16" spans="1:5" x14ac:dyDescent="0.25">
      <c r="A16" s="119">
        <v>3635</v>
      </c>
      <c r="B16" s="113" t="s">
        <v>15</v>
      </c>
      <c r="C16" s="114">
        <v>100000</v>
      </c>
      <c r="D16" s="114">
        <v>0</v>
      </c>
      <c r="E16" s="120">
        <v>0</v>
      </c>
    </row>
    <row r="17" spans="1:5" x14ac:dyDescent="0.25">
      <c r="A17" s="119" t="s">
        <v>16</v>
      </c>
      <c r="B17" s="113" t="s">
        <v>83</v>
      </c>
      <c r="C17" s="114">
        <v>80000</v>
      </c>
      <c r="D17" s="114">
        <v>1060000</v>
      </c>
      <c r="E17" s="120">
        <v>60000</v>
      </c>
    </row>
    <row r="18" spans="1:5" x14ac:dyDescent="0.25">
      <c r="A18" s="119">
        <v>3721</v>
      </c>
      <c r="B18" s="113" t="s">
        <v>17</v>
      </c>
      <c r="C18" s="114">
        <v>30000</v>
      </c>
      <c r="D18" s="114">
        <v>30000</v>
      </c>
      <c r="E18" s="120">
        <v>30000</v>
      </c>
    </row>
    <row r="19" spans="1:5" x14ac:dyDescent="0.25">
      <c r="A19" s="119">
        <v>3722</v>
      </c>
      <c r="B19" s="113" t="s">
        <v>18</v>
      </c>
      <c r="C19" s="114">
        <v>245000</v>
      </c>
      <c r="D19" s="114">
        <v>450000</v>
      </c>
      <c r="E19" s="120">
        <v>500000</v>
      </c>
    </row>
    <row r="20" spans="1:5" x14ac:dyDescent="0.25">
      <c r="A20" s="119">
        <v>3723</v>
      </c>
      <c r="B20" s="141" t="s">
        <v>133</v>
      </c>
      <c r="C20" s="114">
        <v>320000</v>
      </c>
      <c r="D20" s="114">
        <v>420000</v>
      </c>
      <c r="E20" s="120">
        <v>600000</v>
      </c>
    </row>
    <row r="21" spans="1:5" x14ac:dyDescent="0.25">
      <c r="A21" s="119">
        <v>3726</v>
      </c>
      <c r="B21" s="141" t="s">
        <v>134</v>
      </c>
      <c r="C21" s="114">
        <v>110000</v>
      </c>
      <c r="D21" s="114">
        <v>40000</v>
      </c>
      <c r="E21" s="120">
        <v>0</v>
      </c>
    </row>
    <row r="22" spans="1:5" x14ac:dyDescent="0.25">
      <c r="A22" s="119">
        <v>3729</v>
      </c>
      <c r="B22" s="140" t="s">
        <v>135</v>
      </c>
      <c r="C22" s="114">
        <v>0</v>
      </c>
      <c r="D22" s="114">
        <v>0</v>
      </c>
      <c r="E22" s="120">
        <v>50000</v>
      </c>
    </row>
    <row r="23" spans="1:5" x14ac:dyDescent="0.25">
      <c r="A23" s="119" t="s">
        <v>20</v>
      </c>
      <c r="B23" s="113" t="s">
        <v>85</v>
      </c>
      <c r="C23" s="114">
        <v>320000</v>
      </c>
      <c r="D23" s="114">
        <v>700000</v>
      </c>
      <c r="E23" s="120">
        <v>635000</v>
      </c>
    </row>
    <row r="24" spans="1:5" x14ac:dyDescent="0.25">
      <c r="A24" s="119">
        <v>5212</v>
      </c>
      <c r="B24" s="113" t="s">
        <v>21</v>
      </c>
      <c r="C24" s="114">
        <v>11000</v>
      </c>
      <c r="D24" s="114">
        <v>0</v>
      </c>
      <c r="E24" s="120">
        <v>0</v>
      </c>
    </row>
    <row r="25" spans="1:5" x14ac:dyDescent="0.25">
      <c r="A25" s="119">
        <v>5213</v>
      </c>
      <c r="B25" s="113" t="s">
        <v>90</v>
      </c>
      <c r="C25" s="114">
        <v>0</v>
      </c>
      <c r="D25" s="114">
        <v>0</v>
      </c>
      <c r="E25" s="120">
        <v>10000</v>
      </c>
    </row>
    <row r="26" spans="1:5" x14ac:dyDescent="0.25">
      <c r="A26" s="119">
        <v>5311</v>
      </c>
      <c r="B26" s="113" t="s">
        <v>136</v>
      </c>
      <c r="C26" s="114">
        <v>240000</v>
      </c>
      <c r="D26" s="114">
        <v>180000</v>
      </c>
      <c r="E26" s="120">
        <v>200000</v>
      </c>
    </row>
    <row r="27" spans="1:5" x14ac:dyDescent="0.25">
      <c r="A27" s="119" t="s">
        <v>22</v>
      </c>
      <c r="B27" s="113" t="s">
        <v>86</v>
      </c>
      <c r="C27" s="114">
        <v>100000</v>
      </c>
      <c r="D27" s="114">
        <v>60000</v>
      </c>
      <c r="E27" s="120">
        <v>600000</v>
      </c>
    </row>
    <row r="28" spans="1:5" x14ac:dyDescent="0.25">
      <c r="A28" s="119" t="s">
        <v>23</v>
      </c>
      <c r="B28" s="113" t="s">
        <v>24</v>
      </c>
      <c r="C28" s="114">
        <v>1451000</v>
      </c>
      <c r="D28" s="114">
        <v>700000</v>
      </c>
      <c r="E28" s="120">
        <v>480000</v>
      </c>
    </row>
    <row r="29" spans="1:5" x14ac:dyDescent="0.25">
      <c r="A29" s="119" t="s">
        <v>25</v>
      </c>
      <c r="B29" s="113" t="s">
        <v>87</v>
      </c>
      <c r="C29" s="114">
        <v>0</v>
      </c>
      <c r="D29" s="114">
        <v>22000</v>
      </c>
      <c r="E29" s="120">
        <v>0</v>
      </c>
    </row>
    <row r="30" spans="1:5" x14ac:dyDescent="0.25">
      <c r="A30" s="119" t="s">
        <v>26</v>
      </c>
      <c r="B30" s="113" t="s">
        <v>27</v>
      </c>
      <c r="C30" s="114">
        <v>1550000</v>
      </c>
      <c r="D30" s="114">
        <v>1900000</v>
      </c>
      <c r="E30" s="120">
        <v>1521000</v>
      </c>
    </row>
    <row r="31" spans="1:5" x14ac:dyDescent="0.25">
      <c r="A31" s="119">
        <v>6310</v>
      </c>
      <c r="B31" s="113" t="s">
        <v>88</v>
      </c>
      <c r="C31" s="114">
        <v>2500</v>
      </c>
      <c r="D31" s="114">
        <v>6000</v>
      </c>
      <c r="E31" s="120">
        <v>10000</v>
      </c>
    </row>
    <row r="32" spans="1:5" x14ac:dyDescent="0.25">
      <c r="A32" s="119">
        <v>6320</v>
      </c>
      <c r="B32" s="113" t="s">
        <v>89</v>
      </c>
      <c r="C32" s="114">
        <v>45000</v>
      </c>
      <c r="D32" s="114">
        <v>60000</v>
      </c>
      <c r="E32" s="120">
        <v>65000</v>
      </c>
    </row>
    <row r="33" spans="1:24" x14ac:dyDescent="0.25">
      <c r="A33" s="119">
        <v>6399</v>
      </c>
      <c r="B33" s="113" t="s">
        <v>137</v>
      </c>
      <c r="C33" s="114">
        <v>0</v>
      </c>
      <c r="D33" s="114">
        <v>0</v>
      </c>
      <c r="E33" s="120">
        <v>200000</v>
      </c>
    </row>
    <row r="34" spans="1:24" ht="15.75" thickBot="1" x14ac:dyDescent="0.3">
      <c r="A34" s="121">
        <v>64023</v>
      </c>
      <c r="B34" s="122" t="s">
        <v>29</v>
      </c>
      <c r="C34" s="123">
        <v>0</v>
      </c>
      <c r="D34" s="123">
        <v>0</v>
      </c>
      <c r="E34" s="124">
        <v>0</v>
      </c>
    </row>
    <row r="35" spans="1:24" s="36" customFormat="1" ht="19.5" thickBot="1" x14ac:dyDescent="0.35">
      <c r="A35" s="133"/>
      <c r="B35" s="134" t="s">
        <v>63</v>
      </c>
      <c r="C35" s="135">
        <v>7289380</v>
      </c>
      <c r="D35" s="135">
        <v>7491000</v>
      </c>
      <c r="E35" s="136">
        <f>SUM(E3:E34)</f>
        <v>12821000</v>
      </c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D4:I25"/>
  <sheetViews>
    <sheetView workbookViewId="0">
      <selection activeCell="N14" sqref="N14"/>
    </sheetView>
  </sheetViews>
  <sheetFormatPr defaultRowHeight="15" x14ac:dyDescent="0.25"/>
  <cols>
    <col min="4" max="4" width="28.140625" customWidth="1"/>
    <col min="5" max="7" width="20.28515625" customWidth="1"/>
  </cols>
  <sheetData>
    <row r="4" spans="4:9" ht="15.75" x14ac:dyDescent="0.25">
      <c r="D4" s="144" t="s">
        <v>71</v>
      </c>
      <c r="E4" s="145"/>
      <c r="F4" s="145"/>
      <c r="G4" s="146"/>
    </row>
    <row r="5" spans="4:9" ht="15.6" x14ac:dyDescent="0.3">
      <c r="D5" s="16" t="s">
        <v>70</v>
      </c>
      <c r="E5" s="17">
        <v>2024</v>
      </c>
      <c r="F5" s="18">
        <v>2025</v>
      </c>
      <c r="G5" s="19">
        <v>2026</v>
      </c>
    </row>
    <row r="6" spans="4:9" ht="15.75" x14ac:dyDescent="0.25">
      <c r="D6" s="20" t="s">
        <v>68</v>
      </c>
      <c r="E6" s="21">
        <v>12181000</v>
      </c>
      <c r="F6" s="22">
        <v>9400000</v>
      </c>
      <c r="G6" s="23">
        <v>10300000</v>
      </c>
    </row>
    <row r="7" spans="4:9" ht="15.75" x14ac:dyDescent="0.25">
      <c r="D7" s="24" t="s">
        <v>69</v>
      </c>
      <c r="E7" s="25">
        <v>13261000</v>
      </c>
      <c r="F7" s="26">
        <v>21000000</v>
      </c>
      <c r="G7" s="27">
        <v>46500000</v>
      </c>
    </row>
    <row r="8" spans="4:9" ht="15.6" x14ac:dyDescent="0.3">
      <c r="D8" s="28" t="s">
        <v>67</v>
      </c>
      <c r="E8" s="29"/>
      <c r="F8" s="30">
        <v>8500000</v>
      </c>
      <c r="G8" s="31">
        <v>33000000</v>
      </c>
    </row>
    <row r="9" spans="4:9" ht="15.75" x14ac:dyDescent="0.25">
      <c r="D9" s="16" t="s">
        <v>65</v>
      </c>
      <c r="E9" s="32">
        <v>-1080000</v>
      </c>
      <c r="F9" s="33">
        <f>F6-F7+F8</f>
        <v>-3100000</v>
      </c>
      <c r="G9" s="34">
        <f>G6-G7+G8</f>
        <v>-3200000</v>
      </c>
    </row>
    <row r="16" spans="4:9" ht="15.75" x14ac:dyDescent="0.25">
      <c r="D16" s="12" t="s">
        <v>138</v>
      </c>
      <c r="E16" s="12"/>
      <c r="F16" s="12"/>
      <c r="G16" s="12"/>
      <c r="H16" s="12"/>
      <c r="I16" s="12"/>
    </row>
    <row r="17" spans="4:9" ht="15.75" x14ac:dyDescent="0.25">
      <c r="D17" s="12"/>
      <c r="E17" s="12"/>
      <c r="F17" s="12"/>
      <c r="G17" s="12"/>
      <c r="H17" s="12"/>
      <c r="I17" s="12"/>
    </row>
    <row r="18" spans="4:9" ht="15.75" x14ac:dyDescent="0.25">
      <c r="D18" s="12"/>
      <c r="E18" s="12"/>
      <c r="F18" s="12"/>
      <c r="G18" s="12"/>
      <c r="H18" s="12"/>
      <c r="I18" s="12"/>
    </row>
    <row r="19" spans="4:9" x14ac:dyDescent="0.25">
      <c r="D19" t="s">
        <v>139</v>
      </c>
    </row>
    <row r="22" spans="4:9" x14ac:dyDescent="0.25">
      <c r="D22" t="s">
        <v>66</v>
      </c>
    </row>
    <row r="23" spans="4:9" ht="15.75" thickBot="1" x14ac:dyDescent="0.3">
      <c r="I23" s="14"/>
    </row>
    <row r="24" spans="4:9" x14ac:dyDescent="0.25">
      <c r="I24" s="15" t="s">
        <v>74</v>
      </c>
    </row>
    <row r="25" spans="4:9" x14ac:dyDescent="0.25">
      <c r="I25" s="13" t="s">
        <v>75</v>
      </c>
    </row>
  </sheetData>
  <mergeCells count="1">
    <mergeCell ref="D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Krycí list </vt:lpstr>
      <vt:lpstr>Příjmy 2024 opr.</vt:lpstr>
      <vt:lpstr>Výdaje 2024 opr.</vt:lpstr>
      <vt:lpstr>Střednědobý rozpočet 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Tuháček</dc:creator>
  <cp:lastModifiedBy>Alexander Tuháček</cp:lastModifiedBy>
  <cp:lastPrinted>2024-03-18T14:15:33Z</cp:lastPrinted>
  <dcterms:created xsi:type="dcterms:W3CDTF">2023-11-15T10:40:36Z</dcterms:created>
  <dcterms:modified xsi:type="dcterms:W3CDTF">2024-11-20T13:44:33Z</dcterms:modified>
</cp:coreProperties>
</file>