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3DCD4DB-D84F-445E-831A-9BD71C19A83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J31" i="1" s="1"/>
  <c r="L31" i="1" s="1"/>
  <c r="D29" i="1"/>
  <c r="D28" i="1"/>
  <c r="G28" i="1" s="1"/>
  <c r="J28" i="1" s="1"/>
  <c r="L28" i="1" s="1"/>
  <c r="D23" i="1"/>
  <c r="G23" i="1" s="1"/>
  <c r="J23" i="1" s="1"/>
  <c r="L23" i="1" s="1"/>
  <c r="D46" i="1"/>
  <c r="G46" i="1" s="1"/>
  <c r="J46" i="1" s="1"/>
  <c r="L46" i="1" s="1"/>
  <c r="D47" i="1"/>
  <c r="G47" i="1" s="1"/>
  <c r="J47" i="1" s="1"/>
  <c r="L47" i="1" s="1"/>
  <c r="G43" i="1"/>
  <c r="J43" i="1" s="1"/>
  <c r="L43" i="1" s="1"/>
  <c r="G44" i="1"/>
  <c r="J44" i="1" s="1"/>
  <c r="L44" i="1" s="1"/>
  <c r="G45" i="1"/>
  <c r="J45" i="1" s="1"/>
  <c r="L45" i="1" s="1"/>
  <c r="D41" i="1"/>
  <c r="G29" i="1"/>
  <c r="J29" i="1" s="1"/>
  <c r="L29" i="1" s="1"/>
  <c r="G19" i="1"/>
  <c r="J19" i="1" s="1"/>
  <c r="L19" i="1" s="1"/>
  <c r="G20" i="1"/>
  <c r="J20" i="1" s="1"/>
  <c r="L20" i="1" s="1"/>
  <c r="G21" i="1"/>
  <c r="J21" i="1" s="1"/>
  <c r="L21" i="1" s="1"/>
  <c r="G22" i="1"/>
  <c r="J22" i="1" s="1"/>
  <c r="L22" i="1" s="1"/>
  <c r="G24" i="1"/>
  <c r="J24" i="1" s="1"/>
  <c r="L24" i="1" s="1"/>
  <c r="G25" i="1"/>
  <c r="J25" i="1" s="1"/>
  <c r="L25" i="1" s="1"/>
  <c r="G26" i="1"/>
  <c r="J26" i="1" s="1"/>
  <c r="L26" i="1" s="1"/>
  <c r="G27" i="1"/>
  <c r="J27" i="1" s="1"/>
  <c r="L27" i="1" s="1"/>
  <c r="G30" i="1"/>
  <c r="J30" i="1" s="1"/>
  <c r="L30" i="1" s="1"/>
  <c r="G32" i="1"/>
  <c r="J32" i="1" s="1"/>
  <c r="L32" i="1" s="1"/>
  <c r="G33" i="1"/>
  <c r="J33" i="1" s="1"/>
  <c r="L33" i="1" s="1"/>
  <c r="G18" i="1" l="1"/>
  <c r="J18" i="1" s="1"/>
  <c r="L18" i="1" s="1"/>
  <c r="G17" i="1"/>
  <c r="J17" i="1" s="1"/>
  <c r="L17" i="1" s="1"/>
  <c r="G16" i="1"/>
  <c r="J16" i="1" s="1"/>
  <c r="L16" i="1" s="1"/>
  <c r="D40" i="1"/>
  <c r="G40" i="1" s="1"/>
  <c r="J40" i="1" s="1"/>
  <c r="L40" i="1" s="1"/>
  <c r="D39" i="1"/>
  <c r="D38" i="1"/>
  <c r="G15" i="1"/>
  <c r="J15" i="1" s="1"/>
  <c r="L15" i="1" s="1"/>
  <c r="G14" i="1"/>
  <c r="J14" i="1" s="1"/>
  <c r="L14" i="1" s="1"/>
  <c r="G56" i="1"/>
  <c r="J56" i="1" s="1"/>
  <c r="L56" i="1" s="1"/>
  <c r="G42" i="1"/>
  <c r="J42" i="1" s="1"/>
  <c r="L42" i="1" s="1"/>
  <c r="G7" i="1"/>
  <c r="J7" i="1" s="1"/>
  <c r="L7" i="1" s="1"/>
  <c r="G8" i="1"/>
  <c r="J8" i="1" s="1"/>
  <c r="L8" i="1" s="1"/>
  <c r="G9" i="1"/>
  <c r="J9" i="1" s="1"/>
  <c r="L9" i="1" s="1"/>
  <c r="G10" i="1"/>
  <c r="J10" i="1" s="1"/>
  <c r="L10" i="1" s="1"/>
  <c r="G11" i="1"/>
  <c r="J11" i="1" s="1"/>
  <c r="L11" i="1" s="1"/>
  <c r="G12" i="1"/>
  <c r="J12" i="1" s="1"/>
  <c r="L12" i="1" s="1"/>
  <c r="G13" i="1"/>
  <c r="J13" i="1" s="1"/>
  <c r="L13" i="1" s="1"/>
  <c r="G6" i="1"/>
  <c r="J6" i="1" s="1"/>
  <c r="L6" i="1" s="1"/>
  <c r="H48" i="1"/>
  <c r="K48" i="1" s="1"/>
  <c r="L48" i="1" s="1"/>
  <c r="G41" i="1" l="1"/>
  <c r="J41" i="1" s="1"/>
  <c r="L41" i="1" s="1"/>
  <c r="G39" i="1"/>
  <c r="J39" i="1" s="1"/>
  <c r="L39" i="1" s="1"/>
  <c r="G38" i="1"/>
  <c r="J38" i="1" s="1"/>
  <c r="L38" i="1" s="1"/>
  <c r="H50" i="1"/>
  <c r="K50" i="1" s="1"/>
  <c r="L50" i="1" s="1"/>
  <c r="H49" i="1"/>
  <c r="H59" i="1" l="1"/>
  <c r="F64" i="1" s="1"/>
  <c r="K49" i="1"/>
  <c r="K59" i="1" s="1"/>
  <c r="C66" i="1"/>
  <c r="G57" i="1"/>
  <c r="J57" i="1" s="1"/>
  <c r="L57" i="1" s="1"/>
  <c r="G55" i="1"/>
  <c r="J55" i="1" s="1"/>
  <c r="L55" i="1" s="1"/>
  <c r="G54" i="1"/>
  <c r="J54" i="1" s="1"/>
  <c r="L54" i="1" s="1"/>
  <c r="G53" i="1"/>
  <c r="J53" i="1" s="1"/>
  <c r="L53" i="1" s="1"/>
  <c r="G37" i="1"/>
  <c r="J37" i="1" s="1"/>
  <c r="L37" i="1" s="1"/>
  <c r="G36" i="1"/>
  <c r="J36" i="1" s="1"/>
  <c r="L36" i="1" s="1"/>
  <c r="G5" i="1"/>
  <c r="C59" i="1" l="1"/>
  <c r="F62" i="1" s="1"/>
  <c r="H62" i="1" s="1"/>
  <c r="G62" i="1" s="1"/>
  <c r="G59" i="1"/>
  <c r="F63" i="1" s="1"/>
  <c r="L49" i="1"/>
  <c r="H64" i="1"/>
  <c r="G64" i="1" s="1"/>
  <c r="J5" i="1"/>
  <c r="J59" i="1" s="1"/>
  <c r="H63" i="1" l="1"/>
  <c r="G63" i="1" s="1"/>
  <c r="L5" i="1"/>
  <c r="L59" i="1" s="1"/>
  <c r="E64" i="1" l="1"/>
  <c r="E63" i="1"/>
</calcChain>
</file>

<file path=xl/sharedStrings.xml><?xml version="1.0" encoding="utf-8"?>
<sst xmlns="http://schemas.openxmlformats.org/spreadsheetml/2006/main" count="278" uniqueCount="138">
  <si>
    <t>Číslo</t>
  </si>
  <si>
    <t>Položka</t>
  </si>
  <si>
    <t>Množství</t>
  </si>
  <si>
    <t>MJ</t>
  </si>
  <si>
    <t>DPH 21%</t>
  </si>
  <si>
    <t>Kč/MJ</t>
  </si>
  <si>
    <t>1.</t>
  </si>
  <si>
    <t>Materiál</t>
  </si>
  <si>
    <t>1.1</t>
  </si>
  <si>
    <t>ks</t>
  </si>
  <si>
    <t>x</t>
  </si>
  <si>
    <t>1.2</t>
  </si>
  <si>
    <t>1.3</t>
  </si>
  <si>
    <t>1.4</t>
  </si>
  <si>
    <t>1.5</t>
  </si>
  <si>
    <t>1.6</t>
  </si>
  <si>
    <t>1.7</t>
  </si>
  <si>
    <t>m</t>
  </si>
  <si>
    <t>2.</t>
  </si>
  <si>
    <t>Montážní práce</t>
  </si>
  <si>
    <t>2.1</t>
  </si>
  <si>
    <t>Demontáž stávajícího svítidla</t>
  </si>
  <si>
    <t>2.2</t>
  </si>
  <si>
    <t>Montáž nového svítidla</t>
  </si>
  <si>
    <t>2.3</t>
  </si>
  <si>
    <t>Výměna kabelu CYKY 3x1,5 mm</t>
  </si>
  <si>
    <t>2.5</t>
  </si>
  <si>
    <t>2.6</t>
  </si>
  <si>
    <t>2.7</t>
  </si>
  <si>
    <t>3.</t>
  </si>
  <si>
    <t>Ostatní</t>
  </si>
  <si>
    <t>3.1</t>
  </si>
  <si>
    <t>Pronájem montážní plošiny (hod.)</t>
  </si>
  <si>
    <t>hod</t>
  </si>
  <si>
    <t>3.2</t>
  </si>
  <si>
    <t>Příplatek za recyklaci svítidel</t>
  </si>
  <si>
    <t>3.3</t>
  </si>
  <si>
    <t>DIO, zajištění stavby</t>
  </si>
  <si>
    <t>set</t>
  </si>
  <si>
    <t>3.4</t>
  </si>
  <si>
    <t>Odvoz a likvidace demontovaného materiálu</t>
  </si>
  <si>
    <t>kpl</t>
  </si>
  <si>
    <t>3.5</t>
  </si>
  <si>
    <t>Revizní zpráva RVO</t>
  </si>
  <si>
    <t>Certifikované měření osvětlení</t>
  </si>
  <si>
    <t>Suma</t>
  </si>
  <si>
    <t>Rekapitulace</t>
  </si>
  <si>
    <t>podíl</t>
  </si>
  <si>
    <t>bez DPH</t>
  </si>
  <si>
    <t>DPH (21%)</t>
  </si>
  <si>
    <t>s DPH</t>
  </si>
  <si>
    <t>4.</t>
  </si>
  <si>
    <t>5.</t>
  </si>
  <si>
    <t>6.</t>
  </si>
  <si>
    <t>Dne:</t>
  </si>
  <si>
    <t>Zpracoval:</t>
  </si>
  <si>
    <t>výdaje v Kč bez DPH</t>
  </si>
  <si>
    <t>výdaje v Kč s DPH</t>
  </si>
  <si>
    <t>Celkové výdaje</t>
  </si>
  <si>
    <t>Nezpůsobilé</t>
  </si>
  <si>
    <t>z toho způsobilé výdaje</t>
  </si>
  <si>
    <t>z toho nezpůsobilé výdaje</t>
  </si>
  <si>
    <t>Způsobilé</t>
  </si>
  <si>
    <t>Instalace a zprovoznění počítadla ročních provozních hodin do RVO</t>
  </si>
  <si>
    <t>Svodový kabel CYKY 3x1,5 mm</t>
  </si>
  <si>
    <t>1.8</t>
  </si>
  <si>
    <t>1.9</t>
  </si>
  <si>
    <t>Montáž výložníku</t>
  </si>
  <si>
    <t>2.4</t>
  </si>
  <si>
    <t>úsek</t>
  </si>
  <si>
    <t>Doprava a přesun materiálu</t>
  </si>
  <si>
    <t>2.8</t>
  </si>
  <si>
    <t>Silniční LED svítidlo typ6/2700K/CLO</t>
  </si>
  <si>
    <t>Silniční LED svítidlo typ7/2700K/CLO</t>
  </si>
  <si>
    <t>Silniční LED svítidlo typ9/2700K/CLO</t>
  </si>
  <si>
    <t>1.10</t>
  </si>
  <si>
    <t>1.11</t>
  </si>
  <si>
    <t>1.12</t>
  </si>
  <si>
    <t>1.13</t>
  </si>
  <si>
    <t>1.14</t>
  </si>
  <si>
    <t>1.15</t>
  </si>
  <si>
    <t>1.16</t>
  </si>
  <si>
    <t>Demontáž výložníku</t>
  </si>
  <si>
    <t>2.9</t>
  </si>
  <si>
    <t>Montáž svorek na vrchní vedení</t>
  </si>
  <si>
    <t>2.10</t>
  </si>
  <si>
    <t>Pojistkový modul do svítidla, vč. pojistky pro svítidla na vrchním vedení</t>
  </si>
  <si>
    <t>Projekt: Modernizace veřejného osvětlení v obci Popovičky</t>
  </si>
  <si>
    <t>Silniční LED svítidlo typ1/2700K/CLO</t>
  </si>
  <si>
    <t>Silniční LED svítidlo typ2/2700K/CLO</t>
  </si>
  <si>
    <t>Elektronické počítadlo ročních provozních hodin</t>
  </si>
  <si>
    <t>Proudová svorka ALFE (připojení k vrchnímu vedení)</t>
  </si>
  <si>
    <t>Silniční LED svítidlo typ3/2700K/CLO/BLC</t>
  </si>
  <si>
    <t>Silniční LED svítidlo typ5/2700K/CLO/BLC</t>
  </si>
  <si>
    <t>Silniční LED svítidlo typ8/2700K/CLO/BLC</t>
  </si>
  <si>
    <t>DSPS, odečet provozních hodin a stavu elektroměru všech RVO</t>
  </si>
  <si>
    <t>Stožár K5</t>
  </si>
  <si>
    <t>Stožár JB8</t>
  </si>
  <si>
    <t>Stožárová svorkovnice</t>
  </si>
  <si>
    <t>1.17</t>
  </si>
  <si>
    <t>1.18</t>
  </si>
  <si>
    <t>1.19</t>
  </si>
  <si>
    <t>1.20</t>
  </si>
  <si>
    <t>1.21</t>
  </si>
  <si>
    <t>1.22</t>
  </si>
  <si>
    <t>zemnící drát 10mm</t>
  </si>
  <si>
    <t>spojka SS</t>
  </si>
  <si>
    <t>chránička 50mm</t>
  </si>
  <si>
    <t>spojka SU</t>
  </si>
  <si>
    <t>zasypový písek</t>
  </si>
  <si>
    <t>beton C25/30-xF4</t>
  </si>
  <si>
    <t>Stožárové pouzdro</t>
  </si>
  <si>
    <t>m3</t>
  </si>
  <si>
    <t>kg</t>
  </si>
  <si>
    <t>1.23</t>
  </si>
  <si>
    <t>1.24</t>
  </si>
  <si>
    <t>1.25</t>
  </si>
  <si>
    <t>1.26</t>
  </si>
  <si>
    <t>Kabelová spojka CYKY</t>
  </si>
  <si>
    <t>1.27</t>
  </si>
  <si>
    <t>2.11</t>
  </si>
  <si>
    <t>2.15</t>
  </si>
  <si>
    <t>Demontáž stožáru včetně likvidace</t>
  </si>
  <si>
    <t>Demontáž původních základů</t>
  </si>
  <si>
    <t>Montáž  třístupňového ocelového stožáru JB8,  včetně výkopu základu, zabetonování základu, průchodkami pro kabel a pouzdra, připojení na stožárovou výzbroj,odvoz přebytečného materiálu</t>
  </si>
  <si>
    <t>Montáž  třístupňového ocelového stožáru K5,  včetně výkopu základu, zabetonování základu, průchodkami pro kabel a pouzdra, připojení na stožárovou výzbroj,odvoz přebytečného materiálu</t>
  </si>
  <si>
    <t>Kabel CYKY-J 4x16</t>
  </si>
  <si>
    <t>Výložník V1/89 -1500</t>
  </si>
  <si>
    <t>Výložník V2/89 -1500/90</t>
  </si>
  <si>
    <t>2.12</t>
  </si>
  <si>
    <t>2.13</t>
  </si>
  <si>
    <t>2.14</t>
  </si>
  <si>
    <t>1.28</t>
  </si>
  <si>
    <t>Demontáž a zpětná montáž reflektoru, dopravního značení a dalšího příslušenstvní na stožár</t>
  </si>
  <si>
    <t>Bandimex páska</t>
  </si>
  <si>
    <t>1.29</t>
  </si>
  <si>
    <t>Výložník UNI 1 - 1500, vč. uchycení</t>
  </si>
  <si>
    <t>Silniční LED svítidlo typ4/2700K/CLO/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</si>
</sst>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5" fillId="0" borderId="0" xfId="0" applyFont="1" applyAlignment="1">
      <alignment vertical="center"/>
    </xf>
    <xf numFmtId="49" fontId="5" fillId="0" borderId="1" xfId="4" applyNumberFormat="1" applyFont="1" applyBorder="1" applyAlignment="1">
      <alignment horizontal="center" vertical="center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4" applyFont="1" applyBorder="1"/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/>
    </xf>
    <xf numFmtId="44" fontId="5" fillId="3" borderId="5" xfId="1" applyFont="1" applyFill="1" applyBorder="1"/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3" applyFont="1" applyAlignment="1">
      <alignment vertical="center"/>
    </xf>
    <xf numFmtId="49" fontId="5" fillId="0" borderId="0" xfId="3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4" fontId="5" fillId="3" borderId="5" xfId="1" applyFont="1" applyFill="1" applyBorder="1" applyAlignment="1">
      <alignment vertical="center"/>
    </xf>
    <xf numFmtId="44" fontId="5" fillId="0" borderId="5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44" fontId="5" fillId="0" borderId="0" xfId="1" applyFont="1" applyAlignment="1">
      <alignment vertical="center"/>
    </xf>
    <xf numFmtId="44" fontId="5" fillId="0" borderId="0" xfId="1" applyFont="1" applyAlignment="1">
      <alignment horizontal="center" vertical="center"/>
    </xf>
    <xf numFmtId="44" fontId="5" fillId="0" borderId="0" xfId="1" applyFont="1" applyFill="1" applyAlignment="1">
      <alignment horizontal="center" vertical="center"/>
    </xf>
    <xf numFmtId="0" fontId="5" fillId="0" borderId="1" xfId="4" applyFont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44" fontId="5" fillId="0" borderId="6" xfId="1" applyFont="1" applyBorder="1" applyAlignment="1">
      <alignment vertical="center"/>
    </xf>
    <xf numFmtId="0" fontId="5" fillId="2" borderId="5" xfId="4" applyFont="1" applyFill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/>
    </xf>
    <xf numFmtId="0" fontId="5" fillId="0" borderId="1" xfId="6" applyFont="1" applyBorder="1"/>
    <xf numFmtId="44" fontId="5" fillId="3" borderId="1" xfId="1" applyFont="1" applyFill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4" fontId="6" fillId="2" borderId="1" xfId="4" applyNumberFormat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44" fontId="6" fillId="0" borderId="1" xfId="4" applyNumberFormat="1" applyFont="1" applyBorder="1" applyAlignment="1">
      <alignment vertical="center"/>
    </xf>
    <xf numFmtId="44" fontId="6" fillId="0" borderId="0" xfId="4" applyNumberFormat="1" applyFont="1" applyAlignment="1">
      <alignment vertical="center"/>
    </xf>
    <xf numFmtId="0" fontId="5" fillId="0" borderId="0" xfId="7" applyFont="1" applyAlignment="1">
      <alignment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8" fillId="0" borderId="1" xfId="7" applyFont="1" applyBorder="1" applyAlignment="1">
      <alignment wrapText="1"/>
    </xf>
    <xf numFmtId="44" fontId="5" fillId="0" borderId="1" xfId="1" applyFont="1" applyBorder="1" applyAlignment="1">
      <alignment vertical="center"/>
    </xf>
    <xf numFmtId="0" fontId="9" fillId="0" borderId="1" xfId="7" applyFont="1" applyBorder="1" applyAlignment="1">
      <alignment wrapText="1"/>
    </xf>
    <xf numFmtId="0" fontId="9" fillId="0" borderId="1" xfId="7" applyFont="1" applyBorder="1" applyAlignment="1">
      <alignment vertical="center" wrapText="1"/>
    </xf>
    <xf numFmtId="10" fontId="9" fillId="0" borderId="1" xfId="2" applyNumberFormat="1" applyFont="1" applyBorder="1" applyAlignment="1">
      <alignment vertical="center" wrapText="1"/>
    </xf>
    <xf numFmtId="44" fontId="9" fillId="0" borderId="1" xfId="1" applyFont="1" applyBorder="1" applyAlignment="1">
      <alignment vertical="center" wrapText="1"/>
    </xf>
    <xf numFmtId="0" fontId="9" fillId="0" borderId="0" xfId="4" applyFont="1" applyAlignment="1">
      <alignment vertical="center" wrapText="1"/>
    </xf>
    <xf numFmtId="49" fontId="5" fillId="0" borderId="8" xfId="4" applyNumberFormat="1" applyFont="1" applyBorder="1" applyAlignment="1">
      <alignment horizontal="center" vertical="center"/>
    </xf>
    <xf numFmtId="14" fontId="9" fillId="0" borderId="8" xfId="4" applyNumberFormat="1" applyFont="1" applyBorder="1" applyAlignment="1">
      <alignment horizontal="left" vertical="center" wrapText="1"/>
    </xf>
    <xf numFmtId="0" fontId="5" fillId="0" borderId="8" xfId="4" applyFont="1" applyBorder="1" applyAlignment="1">
      <alignment horizontal="center" vertical="center"/>
    </xf>
    <xf numFmtId="44" fontId="5" fillId="0" borderId="8" xfId="1" applyFont="1" applyBorder="1" applyAlignment="1">
      <alignment horizontal="right" vertical="center"/>
    </xf>
    <xf numFmtId="44" fontId="5" fillId="0" borderId="8" xfId="1" applyFont="1" applyBorder="1" applyAlignment="1">
      <alignment horizontal="left" vertical="center"/>
    </xf>
    <xf numFmtId="44" fontId="5" fillId="0" borderId="0" xfId="1" applyFont="1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44" fontId="5" fillId="0" borderId="9" xfId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5" applyFont="1" applyBorder="1"/>
    <xf numFmtId="0" fontId="5" fillId="0" borderId="9" xfId="5" applyFont="1" applyBorder="1"/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5" applyFont="1" applyBorder="1"/>
    <xf numFmtId="0" fontId="5" fillId="0" borderId="5" xfId="0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5" xfId="5" applyFont="1" applyBorder="1" applyAlignment="1">
      <alignment wrapText="1"/>
    </xf>
    <xf numFmtId="0" fontId="6" fillId="0" borderId="0" xfId="0" applyFont="1" applyAlignment="1">
      <alignment horizontal="left" vertical="center"/>
    </xf>
    <xf numFmtId="49" fontId="7" fillId="2" borderId="1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4" fontId="5" fillId="0" borderId="8" xfId="1" applyFont="1" applyBorder="1" applyAlignment="1">
      <alignment horizontal="left" vertical="center"/>
    </xf>
  </cellXfs>
  <cellStyles count="8">
    <cellStyle name="Měna" xfId="1" builtinId="4"/>
    <cellStyle name="Normální" xfId="0" builtinId="0"/>
    <cellStyle name="Normální 17" xfId="4" xr:uid="{00000000-0005-0000-0000-000002000000}"/>
    <cellStyle name="Normální 17 2" xfId="5" xr:uid="{00000000-0005-0000-0000-000003000000}"/>
    <cellStyle name="Normální 17 5" xfId="6" xr:uid="{00000000-0005-0000-0000-000004000000}"/>
    <cellStyle name="Normální 18" xfId="7" xr:uid="{00000000-0005-0000-0000-000005000000}"/>
    <cellStyle name="Normální 2" xfId="3" xr:uid="{00000000-0005-0000-0000-000006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2"/>
  <sheetViews>
    <sheetView tabSelected="1" topLeftCell="A30" zoomScale="115" zoomScaleNormal="115" workbookViewId="0">
      <selection activeCell="E64" sqref="E64"/>
    </sheetView>
  </sheetViews>
  <sheetFormatPr defaultColWidth="9.08984375" defaultRowHeight="12" x14ac:dyDescent="0.35"/>
  <cols>
    <col min="1" max="1" width="3.08984375" style="1" customWidth="1"/>
    <col min="2" max="2" width="4.26953125" style="43" bestFit="1" customWidth="1"/>
    <col min="3" max="3" width="47.81640625" style="1" bestFit="1" customWidth="1"/>
    <col min="4" max="4" width="6.7265625" style="1" bestFit="1" customWidth="1"/>
    <col min="5" max="5" width="19.36328125" style="1" customWidth="1"/>
    <col min="6" max="6" width="13.81640625" style="1" customWidth="1"/>
    <col min="7" max="7" width="14.7265625" style="1" customWidth="1"/>
    <col min="8" max="8" width="15.453125" style="1" customWidth="1"/>
    <col min="9" max="9" width="2.7265625" style="1" customWidth="1"/>
    <col min="10" max="10" width="13.453125" style="1" customWidth="1"/>
    <col min="11" max="11" width="11.81640625" style="1" customWidth="1"/>
    <col min="12" max="12" width="12.26953125" style="1" customWidth="1"/>
    <col min="13" max="13" width="3.26953125" style="1" customWidth="1"/>
    <col min="14" max="16384" width="9.08984375" style="1"/>
  </cols>
  <sheetData>
    <row r="1" spans="2:13" x14ac:dyDescent="0.35">
      <c r="B1" s="82" t="s">
        <v>87</v>
      </c>
      <c r="C1" s="82"/>
      <c r="D1" s="12"/>
      <c r="E1" s="12"/>
      <c r="F1" s="12"/>
      <c r="G1" s="12"/>
      <c r="H1" s="12"/>
      <c r="I1" s="12"/>
      <c r="J1" s="13"/>
      <c r="L1" s="14"/>
      <c r="M1" s="14"/>
    </row>
    <row r="2" spans="2:13" ht="12.75" customHeight="1" x14ac:dyDescent="0.3">
      <c r="B2" s="83" t="s">
        <v>0</v>
      </c>
      <c r="C2" s="84" t="s">
        <v>1</v>
      </c>
      <c r="D2" s="84" t="s">
        <v>2</v>
      </c>
      <c r="E2" s="84" t="s">
        <v>3</v>
      </c>
      <c r="F2" s="85" t="s">
        <v>56</v>
      </c>
      <c r="G2" s="86"/>
      <c r="H2" s="87"/>
      <c r="I2" s="15"/>
      <c r="J2" s="85" t="s">
        <v>57</v>
      </c>
      <c r="K2" s="87"/>
      <c r="L2" s="88" t="s">
        <v>4</v>
      </c>
      <c r="M2" s="16"/>
    </row>
    <row r="3" spans="2:13" x14ac:dyDescent="0.35">
      <c r="B3" s="83"/>
      <c r="C3" s="84"/>
      <c r="D3" s="84"/>
      <c r="E3" s="84"/>
      <c r="F3" s="17" t="s">
        <v>5</v>
      </c>
      <c r="G3" s="17" t="s">
        <v>62</v>
      </c>
      <c r="H3" s="17" t="s">
        <v>59</v>
      </c>
      <c r="I3" s="17"/>
      <c r="J3" s="17" t="s">
        <v>62</v>
      </c>
      <c r="K3" s="17" t="s">
        <v>59</v>
      </c>
      <c r="L3" s="88"/>
      <c r="M3" s="16"/>
    </row>
    <row r="4" spans="2:13" x14ac:dyDescent="0.35">
      <c r="B4" s="18" t="s">
        <v>6</v>
      </c>
      <c r="C4" s="19" t="s">
        <v>7</v>
      </c>
      <c r="D4" s="20"/>
      <c r="E4" s="20"/>
      <c r="F4" s="21"/>
      <c r="G4" s="22"/>
      <c r="H4" s="22"/>
      <c r="I4" s="23"/>
      <c r="J4" s="22"/>
      <c r="K4" s="22"/>
      <c r="L4" s="88"/>
      <c r="M4" s="16"/>
    </row>
    <row r="5" spans="2:13" x14ac:dyDescent="0.3">
      <c r="B5" s="24" t="s">
        <v>8</v>
      </c>
      <c r="C5" s="25" t="s">
        <v>88</v>
      </c>
      <c r="D5" s="68">
        <v>7</v>
      </c>
      <c r="E5" s="6" t="s">
        <v>9</v>
      </c>
      <c r="F5" s="26"/>
      <c r="G5" s="27">
        <f t="shared" ref="G5" si="0">D5*F5</f>
        <v>0</v>
      </c>
      <c r="H5" s="27" t="s">
        <v>10</v>
      </c>
      <c r="I5" s="27"/>
      <c r="J5" s="27">
        <f t="shared" ref="J5" si="1">G5*1.21</f>
        <v>0</v>
      </c>
      <c r="K5" s="27" t="s">
        <v>10</v>
      </c>
      <c r="L5" s="23">
        <f t="shared" ref="L5" si="2">J5-G5</f>
        <v>0</v>
      </c>
      <c r="M5" s="3"/>
    </row>
    <row r="6" spans="2:13" x14ac:dyDescent="0.3">
      <c r="B6" s="24" t="s">
        <v>11</v>
      </c>
      <c r="C6" s="25" t="s">
        <v>89</v>
      </c>
      <c r="D6" s="68">
        <v>5</v>
      </c>
      <c r="E6" s="6" t="s">
        <v>9</v>
      </c>
      <c r="F6" s="26"/>
      <c r="G6" s="27">
        <f t="shared" ref="G6:G7" si="3">D6*F6</f>
        <v>0</v>
      </c>
      <c r="H6" s="27" t="s">
        <v>10</v>
      </c>
      <c r="I6" s="27"/>
      <c r="J6" s="27">
        <f t="shared" ref="J6:J7" si="4">G6*1.21</f>
        <v>0</v>
      </c>
      <c r="K6" s="27" t="s">
        <v>10</v>
      </c>
      <c r="L6" s="23">
        <f t="shared" ref="L6:L7" si="5">J6-G6</f>
        <v>0</v>
      </c>
      <c r="M6" s="3"/>
    </row>
    <row r="7" spans="2:13" x14ac:dyDescent="0.3">
      <c r="B7" s="24" t="s">
        <v>12</v>
      </c>
      <c r="C7" s="25" t="s">
        <v>92</v>
      </c>
      <c r="D7" s="68">
        <v>10</v>
      </c>
      <c r="E7" s="6" t="s">
        <v>9</v>
      </c>
      <c r="F7" s="26"/>
      <c r="G7" s="27">
        <f t="shared" si="3"/>
        <v>0</v>
      </c>
      <c r="H7" s="27" t="s">
        <v>10</v>
      </c>
      <c r="I7" s="27"/>
      <c r="J7" s="27">
        <f t="shared" si="4"/>
        <v>0</v>
      </c>
      <c r="K7" s="27" t="s">
        <v>10</v>
      </c>
      <c r="L7" s="23">
        <f t="shared" si="5"/>
        <v>0</v>
      </c>
      <c r="M7" s="3"/>
    </row>
    <row r="8" spans="2:13" x14ac:dyDescent="0.3">
      <c r="B8" s="24" t="s">
        <v>13</v>
      </c>
      <c r="C8" s="25" t="s">
        <v>137</v>
      </c>
      <c r="D8" s="68">
        <v>2</v>
      </c>
      <c r="E8" s="6" t="s">
        <v>9</v>
      </c>
      <c r="F8" s="26"/>
      <c r="G8" s="27">
        <f t="shared" ref="G8:G13" si="6">D8*F8</f>
        <v>0</v>
      </c>
      <c r="H8" s="27" t="s">
        <v>10</v>
      </c>
      <c r="I8" s="27"/>
      <c r="J8" s="27">
        <f t="shared" ref="J8:J13" si="7">G8*1.21</f>
        <v>0</v>
      </c>
      <c r="K8" s="27" t="s">
        <v>10</v>
      </c>
      <c r="L8" s="23">
        <f t="shared" ref="L8:L13" si="8">J8-G8</f>
        <v>0</v>
      </c>
      <c r="M8" s="3"/>
    </row>
    <row r="9" spans="2:13" x14ac:dyDescent="0.3">
      <c r="B9" s="24" t="s">
        <v>14</v>
      </c>
      <c r="C9" s="25" t="s">
        <v>93</v>
      </c>
      <c r="D9" s="68">
        <v>21</v>
      </c>
      <c r="E9" s="6" t="s">
        <v>9</v>
      </c>
      <c r="F9" s="26"/>
      <c r="G9" s="27">
        <f t="shared" si="6"/>
        <v>0</v>
      </c>
      <c r="H9" s="27" t="s">
        <v>10</v>
      </c>
      <c r="I9" s="27"/>
      <c r="J9" s="27">
        <f t="shared" si="7"/>
        <v>0</v>
      </c>
      <c r="K9" s="27" t="s">
        <v>10</v>
      </c>
      <c r="L9" s="23">
        <f t="shared" si="8"/>
        <v>0</v>
      </c>
      <c r="M9" s="3"/>
    </row>
    <row r="10" spans="2:13" x14ac:dyDescent="0.3">
      <c r="B10" s="24" t="s">
        <v>15</v>
      </c>
      <c r="C10" s="25" t="s">
        <v>72</v>
      </c>
      <c r="D10" s="68">
        <v>41</v>
      </c>
      <c r="E10" s="6" t="s">
        <v>9</v>
      </c>
      <c r="F10" s="26"/>
      <c r="G10" s="27">
        <f t="shared" si="6"/>
        <v>0</v>
      </c>
      <c r="H10" s="27" t="s">
        <v>10</v>
      </c>
      <c r="I10" s="27"/>
      <c r="J10" s="27">
        <f t="shared" si="7"/>
        <v>0</v>
      </c>
      <c r="K10" s="27" t="s">
        <v>10</v>
      </c>
      <c r="L10" s="23">
        <f t="shared" si="8"/>
        <v>0</v>
      </c>
      <c r="M10" s="3"/>
    </row>
    <row r="11" spans="2:13" x14ac:dyDescent="0.3">
      <c r="B11" s="24" t="s">
        <v>16</v>
      </c>
      <c r="C11" s="25" t="s">
        <v>73</v>
      </c>
      <c r="D11" s="68">
        <v>7</v>
      </c>
      <c r="E11" s="6" t="s">
        <v>9</v>
      </c>
      <c r="F11" s="26"/>
      <c r="G11" s="27">
        <f t="shared" si="6"/>
        <v>0</v>
      </c>
      <c r="H11" s="27" t="s">
        <v>10</v>
      </c>
      <c r="I11" s="27"/>
      <c r="J11" s="27">
        <f t="shared" si="7"/>
        <v>0</v>
      </c>
      <c r="K11" s="27" t="s">
        <v>10</v>
      </c>
      <c r="L11" s="23">
        <f t="shared" si="8"/>
        <v>0</v>
      </c>
      <c r="M11" s="3"/>
    </row>
    <row r="12" spans="2:13" x14ac:dyDescent="0.3">
      <c r="B12" s="24" t="s">
        <v>65</v>
      </c>
      <c r="C12" s="25" t="s">
        <v>94</v>
      </c>
      <c r="D12" s="68">
        <v>11</v>
      </c>
      <c r="E12" s="6" t="s">
        <v>9</v>
      </c>
      <c r="F12" s="26"/>
      <c r="G12" s="27">
        <f t="shared" si="6"/>
        <v>0</v>
      </c>
      <c r="H12" s="27" t="s">
        <v>10</v>
      </c>
      <c r="I12" s="27"/>
      <c r="J12" s="27">
        <f t="shared" si="7"/>
        <v>0</v>
      </c>
      <c r="K12" s="27" t="s">
        <v>10</v>
      </c>
      <c r="L12" s="23">
        <f t="shared" si="8"/>
        <v>0</v>
      </c>
      <c r="M12" s="3"/>
    </row>
    <row r="13" spans="2:13" x14ac:dyDescent="0.3">
      <c r="B13" s="24" t="s">
        <v>66</v>
      </c>
      <c r="C13" s="25" t="s">
        <v>74</v>
      </c>
      <c r="D13" s="68">
        <v>4</v>
      </c>
      <c r="E13" s="6" t="s">
        <v>9</v>
      </c>
      <c r="F13" s="26"/>
      <c r="G13" s="27">
        <f t="shared" si="6"/>
        <v>0</v>
      </c>
      <c r="H13" s="27" t="s">
        <v>10</v>
      </c>
      <c r="I13" s="27"/>
      <c r="J13" s="27">
        <f t="shared" si="7"/>
        <v>0</v>
      </c>
      <c r="K13" s="27" t="s">
        <v>10</v>
      </c>
      <c r="L13" s="23">
        <f t="shared" si="8"/>
        <v>0</v>
      </c>
      <c r="M13" s="3"/>
    </row>
    <row r="14" spans="2:13" x14ac:dyDescent="0.3">
      <c r="B14" s="24" t="s">
        <v>75</v>
      </c>
      <c r="C14" s="71" t="s">
        <v>64</v>
      </c>
      <c r="D14" s="72">
        <v>600</v>
      </c>
      <c r="E14" s="6" t="s">
        <v>17</v>
      </c>
      <c r="F14" s="36"/>
      <c r="G14" s="23">
        <f t="shared" ref="G14:G15" si="9">D14*F14</f>
        <v>0</v>
      </c>
      <c r="H14" s="23" t="s">
        <v>10</v>
      </c>
      <c r="I14" s="23"/>
      <c r="J14" s="23">
        <f t="shared" ref="J14:J15" si="10">G14*1.21</f>
        <v>0</v>
      </c>
      <c r="K14" s="23" t="s">
        <v>10</v>
      </c>
      <c r="L14" s="23">
        <f t="shared" ref="L14:L15" si="11">J14-G14</f>
        <v>0</v>
      </c>
      <c r="M14" s="3"/>
    </row>
    <row r="15" spans="2:13" s="69" customFormat="1" x14ac:dyDescent="0.35">
      <c r="B15" s="24" t="s">
        <v>76</v>
      </c>
      <c r="C15" s="73" t="s">
        <v>90</v>
      </c>
      <c r="D15" s="28">
        <v>4</v>
      </c>
      <c r="E15" s="6" t="s">
        <v>9</v>
      </c>
      <c r="F15" s="36"/>
      <c r="G15" s="23">
        <f t="shared" si="9"/>
        <v>0</v>
      </c>
      <c r="H15" s="23" t="s">
        <v>10</v>
      </c>
      <c r="I15" s="23"/>
      <c r="J15" s="23">
        <f t="shared" si="10"/>
        <v>0</v>
      </c>
      <c r="K15" s="23" t="s">
        <v>10</v>
      </c>
      <c r="L15" s="23">
        <f t="shared" si="11"/>
        <v>0</v>
      </c>
      <c r="M15" s="66"/>
    </row>
    <row r="16" spans="2:13" s="69" customFormat="1" x14ac:dyDescent="0.3">
      <c r="B16" s="24" t="s">
        <v>77</v>
      </c>
      <c r="C16" s="71" t="s">
        <v>96</v>
      </c>
      <c r="D16" s="72">
        <v>19</v>
      </c>
      <c r="E16" s="6" t="s">
        <v>9</v>
      </c>
      <c r="F16" s="36"/>
      <c r="G16" s="23">
        <f t="shared" ref="G16:G18" si="12">D16*F16</f>
        <v>0</v>
      </c>
      <c r="H16" s="23" t="s">
        <v>10</v>
      </c>
      <c r="I16" s="23"/>
      <c r="J16" s="23">
        <f t="shared" ref="J16:J18" si="13">G16*1.21</f>
        <v>0</v>
      </c>
      <c r="K16" s="23" t="s">
        <v>10</v>
      </c>
      <c r="L16" s="23">
        <f t="shared" ref="L16:L18" si="14">J16-G16</f>
        <v>0</v>
      </c>
      <c r="M16" s="66"/>
    </row>
    <row r="17" spans="2:13" s="69" customFormat="1" x14ac:dyDescent="0.35">
      <c r="B17" s="24" t="s">
        <v>78</v>
      </c>
      <c r="C17" s="73" t="s">
        <v>97</v>
      </c>
      <c r="D17" s="28">
        <v>20</v>
      </c>
      <c r="E17" s="6" t="s">
        <v>9</v>
      </c>
      <c r="F17" s="36"/>
      <c r="G17" s="23">
        <f t="shared" si="12"/>
        <v>0</v>
      </c>
      <c r="H17" s="23" t="s">
        <v>10</v>
      </c>
      <c r="I17" s="23"/>
      <c r="J17" s="23">
        <f t="shared" si="13"/>
        <v>0</v>
      </c>
      <c r="K17" s="23" t="s">
        <v>10</v>
      </c>
      <c r="L17" s="23">
        <f t="shared" si="14"/>
        <v>0</v>
      </c>
      <c r="M17" s="66"/>
    </row>
    <row r="18" spans="2:13" s="69" customFormat="1" x14ac:dyDescent="0.3">
      <c r="B18" s="24" t="s">
        <v>79</v>
      </c>
      <c r="C18" s="71" t="s">
        <v>127</v>
      </c>
      <c r="D18" s="72">
        <v>19</v>
      </c>
      <c r="E18" s="6" t="s">
        <v>9</v>
      </c>
      <c r="F18" s="36"/>
      <c r="G18" s="23">
        <f t="shared" si="12"/>
        <v>0</v>
      </c>
      <c r="H18" s="23" t="s">
        <v>10</v>
      </c>
      <c r="I18" s="23"/>
      <c r="J18" s="23">
        <f t="shared" si="13"/>
        <v>0</v>
      </c>
      <c r="K18" s="23" t="s">
        <v>10</v>
      </c>
      <c r="L18" s="23">
        <f t="shared" si="14"/>
        <v>0</v>
      </c>
      <c r="M18" s="66"/>
    </row>
    <row r="19" spans="2:13" s="69" customFormat="1" x14ac:dyDescent="0.3">
      <c r="B19" s="24" t="s">
        <v>80</v>
      </c>
      <c r="C19" s="71" t="s">
        <v>128</v>
      </c>
      <c r="D19" s="72">
        <v>1</v>
      </c>
      <c r="E19" s="6" t="s">
        <v>9</v>
      </c>
      <c r="F19" s="36"/>
      <c r="G19" s="23">
        <f t="shared" ref="G19:G33" si="15">D19*F19</f>
        <v>0</v>
      </c>
      <c r="H19" s="23" t="s">
        <v>10</v>
      </c>
      <c r="I19" s="23"/>
      <c r="J19" s="23">
        <f t="shared" ref="J19:J33" si="16">G19*1.21</f>
        <v>0</v>
      </c>
      <c r="K19" s="23" t="s">
        <v>10</v>
      </c>
      <c r="L19" s="23">
        <f t="shared" ref="L19:L33" si="17">J19-G19</f>
        <v>0</v>
      </c>
      <c r="M19" s="66"/>
    </row>
    <row r="20" spans="2:13" s="69" customFormat="1" x14ac:dyDescent="0.3">
      <c r="B20" s="24" t="s">
        <v>81</v>
      </c>
      <c r="C20" s="71" t="s">
        <v>98</v>
      </c>
      <c r="D20" s="72">
        <v>39</v>
      </c>
      <c r="E20" s="6" t="s">
        <v>9</v>
      </c>
      <c r="F20" s="36"/>
      <c r="G20" s="23">
        <f t="shared" si="15"/>
        <v>0</v>
      </c>
      <c r="H20" s="23" t="s">
        <v>10</v>
      </c>
      <c r="I20" s="23"/>
      <c r="J20" s="23">
        <f t="shared" si="16"/>
        <v>0</v>
      </c>
      <c r="K20" s="23" t="s">
        <v>10</v>
      </c>
      <c r="L20" s="23">
        <f t="shared" si="17"/>
        <v>0</v>
      </c>
      <c r="M20" s="66"/>
    </row>
    <row r="21" spans="2:13" s="69" customFormat="1" x14ac:dyDescent="0.3">
      <c r="B21" s="24" t="s">
        <v>99</v>
      </c>
      <c r="C21" s="71" t="s">
        <v>105</v>
      </c>
      <c r="D21" s="72">
        <v>98</v>
      </c>
      <c r="E21" s="6" t="s">
        <v>113</v>
      </c>
      <c r="F21" s="36"/>
      <c r="G21" s="23">
        <f t="shared" si="15"/>
        <v>0</v>
      </c>
      <c r="H21" s="23" t="s">
        <v>10</v>
      </c>
      <c r="I21" s="23"/>
      <c r="J21" s="23">
        <f t="shared" si="16"/>
        <v>0</v>
      </c>
      <c r="K21" s="23" t="s">
        <v>10</v>
      </c>
      <c r="L21" s="23">
        <f t="shared" si="17"/>
        <v>0</v>
      </c>
      <c r="M21" s="66"/>
    </row>
    <row r="22" spans="2:13" s="69" customFormat="1" x14ac:dyDescent="0.3">
      <c r="B22" s="24" t="s">
        <v>100</v>
      </c>
      <c r="C22" s="71" t="s">
        <v>106</v>
      </c>
      <c r="D22" s="72">
        <v>39</v>
      </c>
      <c r="E22" s="6" t="s">
        <v>9</v>
      </c>
      <c r="F22" s="36"/>
      <c r="G22" s="23">
        <f t="shared" si="15"/>
        <v>0</v>
      </c>
      <c r="H22" s="23" t="s">
        <v>10</v>
      </c>
      <c r="I22" s="23"/>
      <c r="J22" s="23">
        <f t="shared" si="16"/>
        <v>0</v>
      </c>
      <c r="K22" s="23" t="s">
        <v>10</v>
      </c>
      <c r="L22" s="23">
        <f t="shared" si="17"/>
        <v>0</v>
      </c>
      <c r="M22" s="66"/>
    </row>
    <row r="23" spans="2:13" s="69" customFormat="1" x14ac:dyDescent="0.3">
      <c r="B23" s="24" t="s">
        <v>101</v>
      </c>
      <c r="C23" s="71" t="s">
        <v>107</v>
      </c>
      <c r="D23" s="72">
        <f>39*4</f>
        <v>156</v>
      </c>
      <c r="E23" s="6" t="s">
        <v>17</v>
      </c>
      <c r="F23" s="36"/>
      <c r="G23" s="23">
        <f t="shared" si="15"/>
        <v>0</v>
      </c>
      <c r="H23" s="23" t="s">
        <v>10</v>
      </c>
      <c r="I23" s="23"/>
      <c r="J23" s="23">
        <f t="shared" si="16"/>
        <v>0</v>
      </c>
      <c r="K23" s="23" t="s">
        <v>10</v>
      </c>
      <c r="L23" s="23">
        <f t="shared" si="17"/>
        <v>0</v>
      </c>
      <c r="M23" s="66"/>
    </row>
    <row r="24" spans="2:13" s="69" customFormat="1" x14ac:dyDescent="0.3">
      <c r="B24" s="24" t="s">
        <v>102</v>
      </c>
      <c r="C24" s="71" t="s">
        <v>111</v>
      </c>
      <c r="D24" s="72">
        <v>39</v>
      </c>
      <c r="E24" s="6" t="s">
        <v>9</v>
      </c>
      <c r="F24" s="36"/>
      <c r="G24" s="23">
        <f t="shared" si="15"/>
        <v>0</v>
      </c>
      <c r="H24" s="23" t="s">
        <v>10</v>
      </c>
      <c r="I24" s="23"/>
      <c r="J24" s="23">
        <f t="shared" si="16"/>
        <v>0</v>
      </c>
      <c r="K24" s="23" t="s">
        <v>10</v>
      </c>
      <c r="L24" s="23">
        <f t="shared" si="17"/>
        <v>0</v>
      </c>
      <c r="M24" s="66"/>
    </row>
    <row r="25" spans="2:13" s="69" customFormat="1" x14ac:dyDescent="0.3">
      <c r="B25" s="24" t="s">
        <v>103</v>
      </c>
      <c r="C25" s="71" t="s">
        <v>108</v>
      </c>
      <c r="D25" s="72">
        <v>39</v>
      </c>
      <c r="E25" s="6" t="s">
        <v>9</v>
      </c>
      <c r="F25" s="36"/>
      <c r="G25" s="23">
        <f t="shared" si="15"/>
        <v>0</v>
      </c>
      <c r="H25" s="23" t="s">
        <v>10</v>
      </c>
      <c r="I25" s="23"/>
      <c r="J25" s="23">
        <f t="shared" si="16"/>
        <v>0</v>
      </c>
      <c r="K25" s="23" t="s">
        <v>10</v>
      </c>
      <c r="L25" s="23">
        <f t="shared" si="17"/>
        <v>0</v>
      </c>
      <c r="M25" s="66"/>
    </row>
    <row r="26" spans="2:13" s="69" customFormat="1" x14ac:dyDescent="0.3">
      <c r="B26" s="24" t="s">
        <v>104</v>
      </c>
      <c r="C26" s="71" t="s">
        <v>109</v>
      </c>
      <c r="D26" s="72">
        <v>6.5</v>
      </c>
      <c r="E26" s="6" t="s">
        <v>112</v>
      </c>
      <c r="F26" s="36"/>
      <c r="G26" s="23">
        <f t="shared" si="15"/>
        <v>0</v>
      </c>
      <c r="H26" s="23" t="s">
        <v>10</v>
      </c>
      <c r="I26" s="23"/>
      <c r="J26" s="23">
        <f t="shared" si="16"/>
        <v>0</v>
      </c>
      <c r="K26" s="23" t="s">
        <v>10</v>
      </c>
      <c r="L26" s="23">
        <f t="shared" si="17"/>
        <v>0</v>
      </c>
      <c r="M26" s="66"/>
    </row>
    <row r="27" spans="2:13" s="69" customFormat="1" x14ac:dyDescent="0.3">
      <c r="B27" s="24" t="s">
        <v>114</v>
      </c>
      <c r="C27" s="71" t="s">
        <v>110</v>
      </c>
      <c r="D27" s="72">
        <v>14.5</v>
      </c>
      <c r="E27" s="6" t="s">
        <v>112</v>
      </c>
      <c r="F27" s="36"/>
      <c r="G27" s="23">
        <f t="shared" si="15"/>
        <v>0</v>
      </c>
      <c r="H27" s="23" t="s">
        <v>10</v>
      </c>
      <c r="I27" s="23"/>
      <c r="J27" s="23">
        <f t="shared" si="16"/>
        <v>0</v>
      </c>
      <c r="K27" s="23" t="s">
        <v>10</v>
      </c>
      <c r="L27" s="23">
        <f t="shared" si="17"/>
        <v>0</v>
      </c>
      <c r="M27" s="66"/>
    </row>
    <row r="28" spans="2:13" s="69" customFormat="1" x14ac:dyDescent="0.3">
      <c r="B28" s="24" t="s">
        <v>115</v>
      </c>
      <c r="C28" s="25" t="s">
        <v>118</v>
      </c>
      <c r="D28" s="68">
        <f>39*2</f>
        <v>78</v>
      </c>
      <c r="E28" s="6" t="s">
        <v>9</v>
      </c>
      <c r="F28" s="36"/>
      <c r="G28" s="23">
        <f t="shared" ref="G28:G29" si="18">D28*F28</f>
        <v>0</v>
      </c>
      <c r="H28" s="23" t="s">
        <v>10</v>
      </c>
      <c r="I28" s="23"/>
      <c r="J28" s="23">
        <f t="shared" ref="J28:J29" si="19">G28*1.21</f>
        <v>0</v>
      </c>
      <c r="K28" s="23" t="s">
        <v>10</v>
      </c>
      <c r="L28" s="23">
        <f t="shared" ref="L28:L29" si="20">J28-G28</f>
        <v>0</v>
      </c>
      <c r="M28" s="66"/>
    </row>
    <row r="29" spans="2:13" s="69" customFormat="1" x14ac:dyDescent="0.3">
      <c r="B29" s="24" t="s">
        <v>116</v>
      </c>
      <c r="C29" s="25" t="s">
        <v>126</v>
      </c>
      <c r="D29" s="68">
        <f>39*4</f>
        <v>156</v>
      </c>
      <c r="E29" s="6" t="s">
        <v>17</v>
      </c>
      <c r="F29" s="36"/>
      <c r="G29" s="23">
        <f t="shared" si="18"/>
        <v>0</v>
      </c>
      <c r="H29" s="23" t="s">
        <v>10</v>
      </c>
      <c r="I29" s="23"/>
      <c r="J29" s="23">
        <f t="shared" si="19"/>
        <v>0</v>
      </c>
      <c r="K29" s="23" t="s">
        <v>10</v>
      </c>
      <c r="L29" s="23">
        <f t="shared" si="20"/>
        <v>0</v>
      </c>
      <c r="M29" s="66"/>
    </row>
    <row r="30" spans="2:13" x14ac:dyDescent="0.3">
      <c r="B30" s="24" t="s">
        <v>117</v>
      </c>
      <c r="C30" s="25" t="s">
        <v>136</v>
      </c>
      <c r="D30" s="68">
        <v>4</v>
      </c>
      <c r="E30" s="6" t="s">
        <v>9</v>
      </c>
      <c r="F30" s="36"/>
      <c r="G30" s="23">
        <f t="shared" si="15"/>
        <v>0</v>
      </c>
      <c r="H30" s="23" t="s">
        <v>10</v>
      </c>
      <c r="I30" s="23"/>
      <c r="J30" s="23">
        <f t="shared" si="16"/>
        <v>0</v>
      </c>
      <c r="K30" s="23" t="s">
        <v>10</v>
      </c>
      <c r="L30" s="23">
        <f t="shared" si="17"/>
        <v>0</v>
      </c>
      <c r="M30" s="3"/>
    </row>
    <row r="31" spans="2:13" x14ac:dyDescent="0.3">
      <c r="B31" s="24" t="s">
        <v>119</v>
      </c>
      <c r="C31" s="25" t="s">
        <v>134</v>
      </c>
      <c r="D31" s="68">
        <v>16</v>
      </c>
      <c r="E31" s="6" t="s">
        <v>17</v>
      </c>
      <c r="F31" s="26"/>
      <c r="G31" s="23">
        <f t="shared" si="15"/>
        <v>0</v>
      </c>
      <c r="H31" s="23" t="s">
        <v>10</v>
      </c>
      <c r="I31" s="23"/>
      <c r="J31" s="23">
        <f t="shared" si="16"/>
        <v>0</v>
      </c>
      <c r="K31" s="23" t="s">
        <v>10</v>
      </c>
      <c r="L31" s="23">
        <f t="shared" si="17"/>
        <v>0</v>
      </c>
      <c r="M31" s="3"/>
    </row>
    <row r="32" spans="2:13" x14ac:dyDescent="0.3">
      <c r="B32" s="24" t="s">
        <v>132</v>
      </c>
      <c r="C32" s="25" t="s">
        <v>86</v>
      </c>
      <c r="D32" s="68">
        <v>4</v>
      </c>
      <c r="E32" s="6" t="s">
        <v>9</v>
      </c>
      <c r="F32" s="26"/>
      <c r="G32" s="23">
        <f t="shared" si="15"/>
        <v>0</v>
      </c>
      <c r="H32" s="23" t="s">
        <v>10</v>
      </c>
      <c r="I32" s="23"/>
      <c r="J32" s="23">
        <f t="shared" si="16"/>
        <v>0</v>
      </c>
      <c r="K32" s="23" t="s">
        <v>10</v>
      </c>
      <c r="L32" s="23">
        <f t="shared" si="17"/>
        <v>0</v>
      </c>
      <c r="M32" s="3"/>
    </row>
    <row r="33" spans="2:13" x14ac:dyDescent="0.3">
      <c r="B33" s="24" t="s">
        <v>135</v>
      </c>
      <c r="C33" s="25" t="s">
        <v>91</v>
      </c>
      <c r="D33" s="68">
        <v>8</v>
      </c>
      <c r="E33" s="6" t="s">
        <v>9</v>
      </c>
      <c r="F33" s="26"/>
      <c r="G33" s="23">
        <f t="shared" si="15"/>
        <v>0</v>
      </c>
      <c r="H33" s="23" t="s">
        <v>10</v>
      </c>
      <c r="I33" s="23"/>
      <c r="J33" s="23">
        <f t="shared" si="16"/>
        <v>0</v>
      </c>
      <c r="K33" s="23" t="s">
        <v>10</v>
      </c>
      <c r="L33" s="23">
        <f t="shared" si="17"/>
        <v>0</v>
      </c>
      <c r="M33" s="3"/>
    </row>
    <row r="34" spans="2:13" x14ac:dyDescent="0.35">
      <c r="B34" s="29"/>
      <c r="C34" s="30"/>
      <c r="D34" s="31"/>
      <c r="E34" s="31"/>
      <c r="F34" s="32"/>
      <c r="G34" s="33"/>
      <c r="H34" s="33"/>
      <c r="I34" s="33"/>
      <c r="J34" s="33"/>
      <c r="K34" s="33"/>
      <c r="L34" s="33"/>
      <c r="M34" s="34"/>
    </row>
    <row r="35" spans="2:13" x14ac:dyDescent="0.35">
      <c r="B35" s="18" t="s">
        <v>18</v>
      </c>
      <c r="C35" s="19" t="s">
        <v>19</v>
      </c>
      <c r="D35" s="20"/>
      <c r="E35" s="20"/>
      <c r="F35" s="20"/>
      <c r="G35" s="22"/>
      <c r="H35" s="22"/>
      <c r="I35" s="23"/>
      <c r="J35" s="22"/>
      <c r="K35" s="22"/>
      <c r="L35" s="22"/>
      <c r="M35" s="3"/>
    </row>
    <row r="36" spans="2:13" x14ac:dyDescent="0.35">
      <c r="B36" s="2" t="s">
        <v>20</v>
      </c>
      <c r="C36" s="35" t="s">
        <v>21</v>
      </c>
      <c r="D36" s="6">
        <v>127</v>
      </c>
      <c r="E36" s="6" t="s">
        <v>9</v>
      </c>
      <c r="F36" s="36"/>
      <c r="G36" s="23">
        <f t="shared" ref="G36:G37" si="21">D36*F36</f>
        <v>0</v>
      </c>
      <c r="H36" s="23" t="s">
        <v>10</v>
      </c>
      <c r="I36" s="23"/>
      <c r="J36" s="23">
        <f t="shared" ref="J36:J37" si="22">G36*1.21</f>
        <v>0</v>
      </c>
      <c r="K36" s="23" t="s">
        <v>10</v>
      </c>
      <c r="L36" s="23">
        <f t="shared" ref="L36:L37" si="23">J36-G36</f>
        <v>0</v>
      </c>
      <c r="M36" s="3"/>
    </row>
    <row r="37" spans="2:13" x14ac:dyDescent="0.35">
      <c r="B37" s="2" t="s">
        <v>22</v>
      </c>
      <c r="C37" s="35" t="s">
        <v>23</v>
      </c>
      <c r="D37" s="6">
        <v>108</v>
      </c>
      <c r="E37" s="6" t="s">
        <v>9</v>
      </c>
      <c r="F37" s="36"/>
      <c r="G37" s="23">
        <f t="shared" si="21"/>
        <v>0</v>
      </c>
      <c r="H37" s="23" t="s">
        <v>10</v>
      </c>
      <c r="I37" s="23"/>
      <c r="J37" s="23">
        <f t="shared" si="22"/>
        <v>0</v>
      </c>
      <c r="K37" s="23" t="s">
        <v>10</v>
      </c>
      <c r="L37" s="23">
        <f t="shared" si="23"/>
        <v>0</v>
      </c>
      <c r="M37" s="3"/>
    </row>
    <row r="38" spans="2:13" x14ac:dyDescent="0.3">
      <c r="B38" s="2" t="s">
        <v>24</v>
      </c>
      <c r="C38" s="74" t="s">
        <v>25</v>
      </c>
      <c r="D38" s="28">
        <f>D14</f>
        <v>600</v>
      </c>
      <c r="E38" s="6" t="s">
        <v>17</v>
      </c>
      <c r="F38" s="26"/>
      <c r="G38" s="23">
        <f t="shared" ref="G38:G43" si="24">D38*F38</f>
        <v>0</v>
      </c>
      <c r="H38" s="23" t="s">
        <v>10</v>
      </c>
      <c r="I38" s="23"/>
      <c r="J38" s="23">
        <f t="shared" ref="J38:J43" si="25">G38*1.21</f>
        <v>0</v>
      </c>
      <c r="K38" s="23" t="s">
        <v>10</v>
      </c>
      <c r="L38" s="23">
        <f t="shared" ref="L38:L43" si="26">J38-G38</f>
        <v>0</v>
      </c>
      <c r="M38" s="3"/>
    </row>
    <row r="39" spans="2:13" x14ac:dyDescent="0.3">
      <c r="B39" s="2" t="s">
        <v>68</v>
      </c>
      <c r="C39" s="75" t="s">
        <v>63</v>
      </c>
      <c r="D39" s="76">
        <f>D15</f>
        <v>4</v>
      </c>
      <c r="E39" s="76" t="s">
        <v>9</v>
      </c>
      <c r="F39" s="36"/>
      <c r="G39" s="70">
        <f t="shared" si="24"/>
        <v>0</v>
      </c>
      <c r="H39" s="70" t="s">
        <v>10</v>
      </c>
      <c r="I39" s="70"/>
      <c r="J39" s="70">
        <f t="shared" si="25"/>
        <v>0</v>
      </c>
      <c r="K39" s="70" t="s">
        <v>10</v>
      </c>
      <c r="L39" s="70">
        <f t="shared" si="26"/>
        <v>0</v>
      </c>
      <c r="M39" s="3"/>
    </row>
    <row r="40" spans="2:13" x14ac:dyDescent="0.3">
      <c r="B40" s="2" t="s">
        <v>26</v>
      </c>
      <c r="C40" s="74" t="s">
        <v>84</v>
      </c>
      <c r="D40" s="77">
        <f>D33</f>
        <v>8</v>
      </c>
      <c r="E40" s="77" t="s">
        <v>9</v>
      </c>
      <c r="F40" s="36"/>
      <c r="G40" s="23">
        <f t="shared" si="24"/>
        <v>0</v>
      </c>
      <c r="H40" s="23" t="s">
        <v>10</v>
      </c>
      <c r="I40" s="23"/>
      <c r="J40" s="23">
        <f t="shared" si="25"/>
        <v>0</v>
      </c>
      <c r="K40" s="23" t="s">
        <v>10</v>
      </c>
      <c r="L40" s="23">
        <f t="shared" si="26"/>
        <v>0</v>
      </c>
      <c r="M40" s="3"/>
    </row>
    <row r="41" spans="2:13" x14ac:dyDescent="0.3">
      <c r="B41" s="2" t="s">
        <v>27</v>
      </c>
      <c r="C41" s="78" t="s">
        <v>67</v>
      </c>
      <c r="D41" s="79">
        <f>D30+D18+D19</f>
        <v>24</v>
      </c>
      <c r="E41" s="80" t="s">
        <v>9</v>
      </c>
      <c r="F41" s="36"/>
      <c r="G41" s="27">
        <f t="shared" si="24"/>
        <v>0</v>
      </c>
      <c r="H41" s="27" t="s">
        <v>10</v>
      </c>
      <c r="I41" s="27"/>
      <c r="J41" s="27">
        <f t="shared" si="25"/>
        <v>0</v>
      </c>
      <c r="K41" s="27" t="s">
        <v>10</v>
      </c>
      <c r="L41" s="27">
        <f t="shared" si="26"/>
        <v>0</v>
      </c>
      <c r="M41" s="3"/>
    </row>
    <row r="42" spans="2:13" x14ac:dyDescent="0.3">
      <c r="B42" s="2" t="s">
        <v>28</v>
      </c>
      <c r="C42" s="78" t="s">
        <v>82</v>
      </c>
      <c r="D42" s="28">
        <v>23</v>
      </c>
      <c r="E42" s="6" t="s">
        <v>9</v>
      </c>
      <c r="F42" s="36"/>
      <c r="G42" s="23">
        <f t="shared" si="24"/>
        <v>0</v>
      </c>
      <c r="H42" s="23" t="s">
        <v>10</v>
      </c>
      <c r="I42" s="23"/>
      <c r="J42" s="23">
        <f t="shared" si="25"/>
        <v>0</v>
      </c>
      <c r="K42" s="23" t="s">
        <v>10</v>
      </c>
      <c r="L42" s="23">
        <f t="shared" si="26"/>
        <v>0</v>
      </c>
      <c r="M42" s="3"/>
    </row>
    <row r="43" spans="2:13" ht="24" x14ac:dyDescent="0.3">
      <c r="B43" s="2" t="s">
        <v>71</v>
      </c>
      <c r="C43" s="81" t="s">
        <v>133</v>
      </c>
      <c r="D43" s="28">
        <v>5</v>
      </c>
      <c r="E43" s="6" t="s">
        <v>9</v>
      </c>
      <c r="F43" s="36"/>
      <c r="G43" s="27">
        <f t="shared" si="24"/>
        <v>0</v>
      </c>
      <c r="H43" s="27" t="s">
        <v>10</v>
      </c>
      <c r="I43" s="27"/>
      <c r="J43" s="27">
        <f t="shared" si="25"/>
        <v>0</v>
      </c>
      <c r="K43" s="27" t="s">
        <v>10</v>
      </c>
      <c r="L43" s="27">
        <f t="shared" si="26"/>
        <v>0</v>
      </c>
      <c r="M43" s="3"/>
    </row>
    <row r="44" spans="2:13" x14ac:dyDescent="0.3">
      <c r="B44" s="2" t="s">
        <v>83</v>
      </c>
      <c r="C44" s="78" t="s">
        <v>122</v>
      </c>
      <c r="D44" s="28">
        <v>39</v>
      </c>
      <c r="E44" s="6" t="s">
        <v>9</v>
      </c>
      <c r="F44" s="36"/>
      <c r="G44" s="27">
        <f t="shared" ref="G44:G47" si="27">D44*F44</f>
        <v>0</v>
      </c>
      <c r="H44" s="27" t="s">
        <v>10</v>
      </c>
      <c r="I44" s="27"/>
      <c r="J44" s="27">
        <f t="shared" ref="J44:J47" si="28">G44*1.21</f>
        <v>0</v>
      </c>
      <c r="K44" s="27" t="s">
        <v>10</v>
      </c>
      <c r="L44" s="27">
        <f t="shared" ref="L44:L47" si="29">J44-G44</f>
        <v>0</v>
      </c>
      <c r="M44" s="3"/>
    </row>
    <row r="45" spans="2:13" x14ac:dyDescent="0.3">
      <c r="B45" s="2" t="s">
        <v>85</v>
      </c>
      <c r="C45" s="78" t="s">
        <v>123</v>
      </c>
      <c r="D45" s="28">
        <v>39</v>
      </c>
      <c r="E45" s="6" t="s">
        <v>9</v>
      </c>
      <c r="F45" s="36"/>
      <c r="G45" s="23">
        <f t="shared" si="27"/>
        <v>0</v>
      </c>
      <c r="H45" s="23" t="s">
        <v>10</v>
      </c>
      <c r="I45" s="23"/>
      <c r="J45" s="23">
        <f t="shared" si="28"/>
        <v>0</v>
      </c>
      <c r="K45" s="23" t="s">
        <v>10</v>
      </c>
      <c r="L45" s="23">
        <f t="shared" si="29"/>
        <v>0</v>
      </c>
      <c r="M45" s="3"/>
    </row>
    <row r="46" spans="2:13" ht="36" x14ac:dyDescent="0.3">
      <c r="B46" s="2" t="s">
        <v>120</v>
      </c>
      <c r="C46" s="81" t="s">
        <v>124</v>
      </c>
      <c r="D46" s="28">
        <f>D17</f>
        <v>20</v>
      </c>
      <c r="E46" s="6" t="s">
        <v>9</v>
      </c>
      <c r="F46" s="36"/>
      <c r="G46" s="27">
        <f t="shared" si="27"/>
        <v>0</v>
      </c>
      <c r="H46" s="27" t="s">
        <v>10</v>
      </c>
      <c r="I46" s="27"/>
      <c r="J46" s="27">
        <f t="shared" si="28"/>
        <v>0</v>
      </c>
      <c r="K46" s="27" t="s">
        <v>10</v>
      </c>
      <c r="L46" s="27">
        <f t="shared" si="29"/>
        <v>0</v>
      </c>
      <c r="M46" s="3"/>
    </row>
    <row r="47" spans="2:13" ht="36" x14ac:dyDescent="0.3">
      <c r="B47" s="2" t="s">
        <v>129</v>
      </c>
      <c r="C47" s="81" t="s">
        <v>125</v>
      </c>
      <c r="D47" s="28">
        <f>D16</f>
        <v>19</v>
      </c>
      <c r="E47" s="6" t="s">
        <v>9</v>
      </c>
      <c r="F47" s="36"/>
      <c r="G47" s="23">
        <f t="shared" si="27"/>
        <v>0</v>
      </c>
      <c r="H47" s="23" t="s">
        <v>10</v>
      </c>
      <c r="I47" s="23"/>
      <c r="J47" s="23">
        <f t="shared" si="28"/>
        <v>0</v>
      </c>
      <c r="K47" s="23" t="s">
        <v>10</v>
      </c>
      <c r="L47" s="23">
        <f t="shared" si="29"/>
        <v>0</v>
      </c>
      <c r="M47" s="3"/>
    </row>
    <row r="48" spans="2:13" x14ac:dyDescent="0.3">
      <c r="B48" s="2" t="s">
        <v>130</v>
      </c>
      <c r="C48" s="5" t="s">
        <v>70</v>
      </c>
      <c r="D48" s="6">
        <v>1</v>
      </c>
      <c r="E48" s="7" t="s">
        <v>41</v>
      </c>
      <c r="F48" s="36"/>
      <c r="G48" s="9" t="s">
        <v>10</v>
      </c>
      <c r="H48" s="9">
        <f t="shared" ref="H48" si="30">D48*F48</f>
        <v>0</v>
      </c>
      <c r="I48" s="10"/>
      <c r="J48" s="10" t="s">
        <v>10</v>
      </c>
      <c r="K48" s="10">
        <f>H48*1.21</f>
        <v>0</v>
      </c>
      <c r="L48" s="10">
        <f>K48-H48</f>
        <v>0</v>
      </c>
      <c r="M48" s="3"/>
    </row>
    <row r="49" spans="2:13" s="4" customFormat="1" x14ac:dyDescent="0.3">
      <c r="B49" s="2" t="s">
        <v>131</v>
      </c>
      <c r="C49" s="5" t="s">
        <v>37</v>
      </c>
      <c r="D49" s="6">
        <v>1</v>
      </c>
      <c r="E49" s="7" t="s">
        <v>38</v>
      </c>
      <c r="F49" s="8"/>
      <c r="G49" s="9" t="s">
        <v>10</v>
      </c>
      <c r="H49" s="9">
        <f t="shared" ref="H49:H50" si="31">D49*F49</f>
        <v>0</v>
      </c>
      <c r="I49" s="10"/>
      <c r="J49" s="10" t="s">
        <v>10</v>
      </c>
      <c r="K49" s="10">
        <f>H49*1.21</f>
        <v>0</v>
      </c>
      <c r="L49" s="10">
        <f>K49-H49</f>
        <v>0</v>
      </c>
      <c r="M49" s="11"/>
    </row>
    <row r="50" spans="2:13" s="4" customFormat="1" x14ac:dyDescent="0.3">
      <c r="B50" s="2" t="s">
        <v>121</v>
      </c>
      <c r="C50" s="5" t="s">
        <v>40</v>
      </c>
      <c r="D50" s="6">
        <v>1</v>
      </c>
      <c r="E50" s="7" t="s">
        <v>41</v>
      </c>
      <c r="F50" s="8"/>
      <c r="G50" s="9" t="s">
        <v>10</v>
      </c>
      <c r="H50" s="9">
        <f t="shared" si="31"/>
        <v>0</v>
      </c>
      <c r="I50" s="10"/>
      <c r="J50" s="10" t="s">
        <v>10</v>
      </c>
      <c r="K50" s="10">
        <f>H50*1.21</f>
        <v>0</v>
      </c>
      <c r="L50" s="10">
        <f>K50-H50</f>
        <v>0</v>
      </c>
      <c r="M50" s="11"/>
    </row>
    <row r="51" spans="2:13" x14ac:dyDescent="0.35">
      <c r="B51" s="29"/>
      <c r="C51" s="30"/>
      <c r="D51" s="31"/>
      <c r="E51" s="31"/>
      <c r="F51" s="37"/>
      <c r="G51" s="33"/>
      <c r="H51" s="33"/>
      <c r="I51" s="33"/>
      <c r="J51" s="33"/>
      <c r="K51" s="33"/>
      <c r="L51" s="33"/>
      <c r="M51" s="34"/>
    </row>
    <row r="52" spans="2:13" x14ac:dyDescent="0.35">
      <c r="B52" s="18" t="s">
        <v>29</v>
      </c>
      <c r="C52" s="19" t="s">
        <v>30</v>
      </c>
      <c r="D52" s="20"/>
      <c r="E52" s="20"/>
      <c r="F52" s="38"/>
      <c r="G52" s="22"/>
      <c r="H52" s="22"/>
      <c r="I52" s="23"/>
      <c r="J52" s="22"/>
      <c r="K52" s="22"/>
      <c r="L52" s="22"/>
      <c r="M52" s="3"/>
    </row>
    <row r="53" spans="2:13" s="4" customFormat="1" x14ac:dyDescent="0.3">
      <c r="B53" s="39" t="s">
        <v>31</v>
      </c>
      <c r="C53" s="5" t="s">
        <v>32</v>
      </c>
      <c r="D53" s="6">
        <v>108</v>
      </c>
      <c r="E53" s="7" t="s">
        <v>33</v>
      </c>
      <c r="F53" s="8"/>
      <c r="G53" s="9">
        <f t="shared" ref="G53:G54" si="32">D53*F53</f>
        <v>0</v>
      </c>
      <c r="H53" s="9" t="s">
        <v>10</v>
      </c>
      <c r="I53" s="10"/>
      <c r="J53" s="10">
        <f t="shared" ref="J53:J54" si="33">G53*1.21</f>
        <v>0</v>
      </c>
      <c r="K53" s="10" t="s">
        <v>10</v>
      </c>
      <c r="L53" s="10">
        <f t="shared" ref="L53:L54" si="34">J53-G53</f>
        <v>0</v>
      </c>
      <c r="M53" s="11"/>
    </row>
    <row r="54" spans="2:13" s="4" customFormat="1" x14ac:dyDescent="0.3">
      <c r="B54" s="39" t="s">
        <v>34</v>
      </c>
      <c r="C54" s="5" t="s">
        <v>35</v>
      </c>
      <c r="D54" s="6">
        <v>108</v>
      </c>
      <c r="E54" s="7" t="s">
        <v>9</v>
      </c>
      <c r="F54" s="8"/>
      <c r="G54" s="9">
        <f t="shared" si="32"/>
        <v>0</v>
      </c>
      <c r="H54" s="9" t="s">
        <v>10</v>
      </c>
      <c r="I54" s="10"/>
      <c r="J54" s="10">
        <f t="shared" si="33"/>
        <v>0</v>
      </c>
      <c r="K54" s="10" t="s">
        <v>10</v>
      </c>
      <c r="L54" s="10">
        <f t="shared" si="34"/>
        <v>0</v>
      </c>
      <c r="M54" s="11"/>
    </row>
    <row r="55" spans="2:13" s="4" customFormat="1" x14ac:dyDescent="0.3">
      <c r="B55" s="39" t="s">
        <v>36</v>
      </c>
      <c r="C55" s="5" t="s">
        <v>43</v>
      </c>
      <c r="D55" s="6">
        <v>1</v>
      </c>
      <c r="E55" s="7" t="s">
        <v>41</v>
      </c>
      <c r="F55" s="8"/>
      <c r="G55" s="23">
        <f t="shared" ref="G55:G57" si="35">D55*F55</f>
        <v>0</v>
      </c>
      <c r="H55" s="23" t="s">
        <v>10</v>
      </c>
      <c r="I55" s="23"/>
      <c r="J55" s="23">
        <f>G55*1.21</f>
        <v>0</v>
      </c>
      <c r="K55" s="23" t="s">
        <v>10</v>
      </c>
      <c r="L55" s="23">
        <f t="shared" ref="L55:L57" si="36">J55-G55</f>
        <v>0</v>
      </c>
      <c r="M55" s="11"/>
    </row>
    <row r="56" spans="2:13" s="4" customFormat="1" x14ac:dyDescent="0.3">
      <c r="B56" s="39" t="s">
        <v>39</v>
      </c>
      <c r="C56" s="5" t="s">
        <v>95</v>
      </c>
      <c r="D56" s="6">
        <v>1</v>
      </c>
      <c r="E56" s="7" t="s">
        <v>41</v>
      </c>
      <c r="F56" s="8"/>
      <c r="G56" s="23">
        <f t="shared" ref="G56" si="37">D56*F56</f>
        <v>0</v>
      </c>
      <c r="H56" s="23" t="s">
        <v>10</v>
      </c>
      <c r="I56" s="23"/>
      <c r="J56" s="23">
        <f>G56*1.21</f>
        <v>0</v>
      </c>
      <c r="K56" s="23" t="s">
        <v>10</v>
      </c>
      <c r="L56" s="23">
        <f t="shared" si="36"/>
        <v>0</v>
      </c>
      <c r="M56" s="11"/>
    </row>
    <row r="57" spans="2:13" x14ac:dyDescent="0.3">
      <c r="B57" s="39" t="s">
        <v>42</v>
      </c>
      <c r="C57" s="40" t="s">
        <v>44</v>
      </c>
      <c r="D57" s="6">
        <v>4</v>
      </c>
      <c r="E57" s="6" t="s">
        <v>69</v>
      </c>
      <c r="F57" s="41"/>
      <c r="G57" s="23">
        <f t="shared" si="35"/>
        <v>0</v>
      </c>
      <c r="H57" s="23" t="s">
        <v>10</v>
      </c>
      <c r="I57" s="23"/>
      <c r="J57" s="23">
        <f t="shared" ref="J57" si="38">G57*1.21</f>
        <v>0</v>
      </c>
      <c r="K57" s="23" t="s">
        <v>10</v>
      </c>
      <c r="L57" s="23">
        <f t="shared" si="36"/>
        <v>0</v>
      </c>
      <c r="M57" s="3"/>
    </row>
    <row r="59" spans="2:13" x14ac:dyDescent="0.35">
      <c r="B59" s="18" t="s">
        <v>45</v>
      </c>
      <c r="C59" s="44">
        <f>SUM(G5:H57)</f>
        <v>0</v>
      </c>
      <c r="D59" s="19"/>
      <c r="E59" s="19"/>
      <c r="F59" s="45"/>
      <c r="G59" s="44">
        <f>SUM(G5:G57)</f>
        <v>0</v>
      </c>
      <c r="H59" s="44">
        <f>SUM(H5:H57)</f>
        <v>0</v>
      </c>
      <c r="I59" s="46"/>
      <c r="J59" s="44">
        <f>SUM(J5:J57)</f>
        <v>0</v>
      </c>
      <c r="K59" s="44">
        <f>SUM(K5:K57)</f>
        <v>0</v>
      </c>
      <c r="L59" s="44">
        <f>SUM(L5:L57)</f>
        <v>0</v>
      </c>
      <c r="M59" s="47"/>
    </row>
    <row r="60" spans="2:13" x14ac:dyDescent="0.35">
      <c r="B60" s="29"/>
      <c r="C60" s="48"/>
      <c r="D60" s="31"/>
      <c r="E60" s="31"/>
      <c r="F60" s="32"/>
      <c r="G60" s="33"/>
      <c r="H60" s="33"/>
      <c r="I60" s="33"/>
      <c r="J60" s="33"/>
      <c r="K60" s="33"/>
      <c r="L60" s="33"/>
      <c r="M60" s="34"/>
    </row>
    <row r="61" spans="2:13" x14ac:dyDescent="0.35">
      <c r="B61" s="18"/>
      <c r="C61" s="49" t="s">
        <v>46</v>
      </c>
      <c r="D61" s="50"/>
      <c r="E61" s="50" t="s">
        <v>47</v>
      </c>
      <c r="F61" s="51" t="s">
        <v>48</v>
      </c>
      <c r="G61" s="50" t="s">
        <v>49</v>
      </c>
      <c r="H61" s="50" t="s">
        <v>50</v>
      </c>
      <c r="I61" s="52"/>
      <c r="J61" s="47"/>
      <c r="K61" s="53"/>
      <c r="L61" s="53"/>
      <c r="M61" s="53"/>
    </row>
    <row r="62" spans="2:13" x14ac:dyDescent="0.3">
      <c r="B62" s="2" t="s">
        <v>51</v>
      </c>
      <c r="C62" s="54" t="s">
        <v>58</v>
      </c>
      <c r="D62" s="6"/>
      <c r="E62" s="6"/>
      <c r="F62" s="55">
        <f>C59</f>
        <v>0</v>
      </c>
      <c r="G62" s="23">
        <f>H62-F62</f>
        <v>0</v>
      </c>
      <c r="H62" s="23">
        <f>F62*1.21</f>
        <v>0</v>
      </c>
      <c r="I62" s="52"/>
      <c r="J62" s="47"/>
      <c r="K62" s="47"/>
      <c r="L62" s="47"/>
      <c r="M62" s="53"/>
    </row>
    <row r="63" spans="2:13" x14ac:dyDescent="0.3">
      <c r="B63" s="2" t="s">
        <v>52</v>
      </c>
      <c r="C63" s="56" t="s">
        <v>60</v>
      </c>
      <c r="D63" s="57"/>
      <c r="E63" s="58" t="e">
        <f>F63/F62</f>
        <v>#DIV/0!</v>
      </c>
      <c r="F63" s="59">
        <f>G59</f>
        <v>0</v>
      </c>
      <c r="G63" s="23">
        <f>H63-F63</f>
        <v>0</v>
      </c>
      <c r="H63" s="23">
        <f>F63*1.21</f>
        <v>0</v>
      </c>
      <c r="I63" s="52"/>
      <c r="J63" s="53"/>
      <c r="K63" s="53"/>
      <c r="L63" s="53"/>
      <c r="M63" s="53"/>
    </row>
    <row r="64" spans="2:13" x14ac:dyDescent="0.3">
      <c r="B64" s="2" t="s">
        <v>53</v>
      </c>
      <c r="C64" s="56" t="s">
        <v>61</v>
      </c>
      <c r="D64" s="57"/>
      <c r="E64" s="58" t="e">
        <f>F64/F62</f>
        <v>#DIV/0!</v>
      </c>
      <c r="F64" s="59">
        <f>H59</f>
        <v>0</v>
      </c>
      <c r="G64" s="23">
        <f>H64-F64</f>
        <v>0</v>
      </c>
      <c r="H64" s="23">
        <f>F64*1.21</f>
        <v>0</v>
      </c>
      <c r="I64" s="52"/>
      <c r="J64" s="53"/>
      <c r="K64" s="47"/>
      <c r="L64" s="53"/>
      <c r="M64" s="53"/>
    </row>
    <row r="65" spans="2:13" x14ac:dyDescent="0.35">
      <c r="B65" s="29"/>
      <c r="C65" s="60"/>
      <c r="D65" s="31"/>
      <c r="E65" s="31"/>
      <c r="F65" s="32"/>
      <c r="G65" s="33"/>
      <c r="H65" s="33"/>
      <c r="I65" s="33"/>
      <c r="J65" s="33"/>
      <c r="K65" s="33"/>
      <c r="L65" s="33"/>
      <c r="M65" s="34"/>
    </row>
    <row r="66" spans="2:13" ht="12.5" thickBot="1" x14ac:dyDescent="0.4">
      <c r="B66" s="61" t="s">
        <v>54</v>
      </c>
      <c r="C66" s="62">
        <f ca="1">TODAY()</f>
        <v>45319</v>
      </c>
      <c r="D66" s="63"/>
      <c r="E66" s="63"/>
      <c r="F66" s="64" t="s">
        <v>55</v>
      </c>
      <c r="G66" s="89"/>
      <c r="H66" s="89"/>
      <c r="I66" s="65"/>
      <c r="J66" s="89"/>
      <c r="K66" s="89"/>
      <c r="L66" s="65"/>
      <c r="M66" s="66"/>
    </row>
    <row r="68" spans="2:13" x14ac:dyDescent="0.35">
      <c r="F68" s="67"/>
    </row>
    <row r="71" spans="2:13" x14ac:dyDescent="0.35">
      <c r="F71" s="42"/>
      <c r="H71" s="42"/>
      <c r="J71" s="42"/>
    </row>
    <row r="72" spans="2:13" x14ac:dyDescent="0.35">
      <c r="H72" s="42"/>
    </row>
  </sheetData>
  <mergeCells count="10">
    <mergeCell ref="F2:H2"/>
    <mergeCell ref="J2:K2"/>
    <mergeCell ref="L2:L4"/>
    <mergeCell ref="G66:H66"/>
    <mergeCell ref="J66:K66"/>
    <mergeCell ref="B1:C1"/>
    <mergeCell ref="B2:B3"/>
    <mergeCell ref="C2:C3"/>
    <mergeCell ref="D2:D3"/>
    <mergeCell ref="E2:E3"/>
  </mergeCells>
  <phoneticPr fontId="3" type="noConversion"/>
  <pageMargins left="0.7" right="0.7" top="0.75" bottom="0.75" header="0.3" footer="0.3"/>
  <pageSetup paperSize="9" orientation="portrait" r:id="rId1"/>
  <ignoredErrors>
    <ignoredError sqref="B17:B33 B48:B5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2023-11-14T11:22:38Z</dcterms:created>
  <dcterms:modified xsi:type="dcterms:W3CDTF">2024-01-28T18:48:06Z</dcterms:modified>
</cp:coreProperties>
</file>